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0" windowWidth="18555" windowHeight="11760"/>
  </bookViews>
  <sheets>
    <sheet name="форма 2п new" sheetId="3" r:id="rId1"/>
    <sheet name="Лист1" sheetId="4" r:id="rId2"/>
  </sheets>
  <definedNames>
    <definedName name="_xlnm.Print_Titles" localSheetId="0">'форма 2п new'!$6:$8</definedName>
    <definedName name="Регионы">#REF!</definedName>
  </definedNames>
  <calcPr calcId="124519"/>
</workbook>
</file>

<file path=xl/calcChain.xml><?xml version="1.0" encoding="utf-8"?>
<calcChain xmlns="http://schemas.openxmlformats.org/spreadsheetml/2006/main">
  <c r="M58" i="3"/>
  <c r="L58"/>
  <c r="K58"/>
  <c r="J58"/>
  <c r="I58"/>
  <c r="H58"/>
  <c r="G58"/>
  <c r="F58"/>
  <c r="E58"/>
  <c r="F49"/>
  <c r="F48" s="1"/>
  <c r="F47" s="1"/>
  <c r="E49"/>
  <c r="E48" s="1"/>
  <c r="E47" s="1"/>
  <c r="M48"/>
  <c r="M47" s="1"/>
  <c r="L48"/>
  <c r="L47" s="1"/>
  <c r="K48"/>
  <c r="K47" s="1"/>
  <c r="J48"/>
  <c r="J47" s="1"/>
  <c r="I48"/>
  <c r="I47" s="1"/>
  <c r="H48"/>
  <c r="H47" s="1"/>
  <c r="G48"/>
  <c r="G47" s="1"/>
  <c r="E13"/>
  <c r="E12"/>
  <c r="E69" s="1"/>
  <c r="E70" s="1"/>
  <c r="F13"/>
  <c r="G13"/>
  <c r="G12"/>
  <c r="G69" s="1"/>
  <c r="G70" s="1"/>
  <c r="I11"/>
  <c r="I13" s="1"/>
  <c r="H11"/>
  <c r="H13" s="1"/>
  <c r="F12"/>
  <c r="F69" s="1"/>
  <c r="F70" s="1"/>
  <c r="V10" i="4"/>
  <c r="V12" s="1"/>
  <c r="V13" s="1"/>
  <c r="U10"/>
  <c r="U12" s="1"/>
  <c r="T10"/>
  <c r="T12" s="1"/>
  <c r="S10"/>
  <c r="S11" s="1"/>
  <c r="R10"/>
  <c r="Q10"/>
  <c r="P10"/>
  <c r="P11" s="1"/>
  <c r="O10"/>
  <c r="N10"/>
  <c r="N11" s="1"/>
  <c r="N13" s="1"/>
  <c r="M10"/>
  <c r="M12" s="1"/>
  <c r="L10"/>
  <c r="K10"/>
  <c r="K12" s="1"/>
  <c r="J10"/>
  <c r="I10"/>
  <c r="H10"/>
  <c r="H11" s="1"/>
  <c r="G10"/>
  <c r="G12" s="1"/>
  <c r="F10"/>
  <c r="F13"/>
  <c r="E10"/>
  <c r="G11"/>
  <c r="G13" s="1"/>
  <c r="U11"/>
  <c r="I12"/>
  <c r="F11"/>
  <c r="R11"/>
  <c r="V11"/>
  <c r="F12"/>
  <c r="L12"/>
  <c r="N12"/>
  <c r="M11"/>
  <c r="K11" i="3"/>
  <c r="K12" s="1"/>
  <c r="K69" s="1"/>
  <c r="K70" s="1"/>
  <c r="J66" l="1"/>
  <c r="E66"/>
  <c r="I66"/>
  <c r="M66"/>
  <c r="G66"/>
  <c r="K66"/>
  <c r="F66"/>
  <c r="H66"/>
  <c r="L66"/>
  <c r="I12"/>
  <c r="I69" s="1"/>
  <c r="I70" s="1"/>
  <c r="K13"/>
  <c r="M11"/>
  <c r="M12" s="1"/>
  <c r="M69" s="1"/>
  <c r="M70" s="1"/>
  <c r="J11"/>
  <c r="J12" s="1"/>
  <c r="J69" s="1"/>
  <c r="J70" s="1"/>
  <c r="M13" i="4"/>
  <c r="P12"/>
  <c r="P13" s="1"/>
  <c r="L11" i="3"/>
  <c r="H12" i="4"/>
  <c r="H13" s="1"/>
  <c r="U13"/>
  <c r="J11"/>
  <c r="Q12"/>
  <c r="O11"/>
  <c r="O12"/>
  <c r="O13" s="1"/>
  <c r="Q11"/>
  <c r="Q13" s="1"/>
  <c r="E12"/>
  <c r="J12"/>
  <c r="L11"/>
  <c r="L13" s="1"/>
  <c r="S12"/>
  <c r="S13" s="1"/>
  <c r="E11"/>
  <c r="E13" s="1"/>
  <c r="I11"/>
  <c r="I13" s="1"/>
  <c r="R12"/>
  <c r="R13" s="1"/>
  <c r="T11"/>
  <c r="T13" s="1"/>
  <c r="H12" i="3"/>
  <c r="H69" s="1"/>
  <c r="H70" s="1"/>
  <c r="K11" i="4"/>
  <c r="K13" s="1"/>
  <c r="M13" i="3" l="1"/>
  <c r="J13"/>
  <c r="L13"/>
  <c r="L12"/>
  <c r="L69" s="1"/>
  <c r="L70" s="1"/>
  <c r="J13" i="4"/>
</calcChain>
</file>

<file path=xl/sharedStrings.xml><?xml version="1.0" encoding="utf-8"?>
<sst xmlns="http://schemas.openxmlformats.org/spreadsheetml/2006/main" count="203" uniqueCount="157">
  <si>
    <t>Население</t>
  </si>
  <si>
    <t>Продукция сельского хозяйства</t>
  </si>
  <si>
    <t>млн. руб.</t>
  </si>
  <si>
    <t>Индекс производства продукции сельского хозяйства</t>
  </si>
  <si>
    <t xml:space="preserve">млн.руб. </t>
  </si>
  <si>
    <t>% к предыдущему году в сопоставимых ценах</t>
  </si>
  <si>
    <t>Ввод в действие жилых домов</t>
  </si>
  <si>
    <t>тыс. кв. м. в общей площади</t>
  </si>
  <si>
    <t>%</t>
  </si>
  <si>
    <t>Оборот розничной торговли</t>
  </si>
  <si>
    <t>Экспорт товаров</t>
  </si>
  <si>
    <t xml:space="preserve"> млн. долл. США</t>
  </si>
  <si>
    <t>единиц</t>
  </si>
  <si>
    <t>тыс. чел.</t>
  </si>
  <si>
    <t xml:space="preserve">млрд. руб. </t>
  </si>
  <si>
    <t>Инвестиции в основной капитал</t>
  </si>
  <si>
    <t>Собственные средства</t>
  </si>
  <si>
    <t>млн. рублей</t>
  </si>
  <si>
    <t xml:space="preserve"> </t>
  </si>
  <si>
    <t>Уровень зарегистрированной безработицы (на конец года)</t>
  </si>
  <si>
    <t>Показатели</t>
  </si>
  <si>
    <t>Единица измерения</t>
  </si>
  <si>
    <t>отчет</t>
  </si>
  <si>
    <t>оценка</t>
  </si>
  <si>
    <t>прогноз</t>
  </si>
  <si>
    <t>тыс.чел.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</si>
  <si>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</si>
  <si>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</si>
  <si>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</si>
  <si>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</si>
  <si>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</si>
  <si>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</si>
  <si>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</si>
  <si>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</si>
  <si>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</si>
  <si>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базовый</t>
  </si>
  <si>
    <t>консервативный</t>
  </si>
  <si>
    <t>1 вариант</t>
  </si>
  <si>
    <t>2 вариант</t>
  </si>
  <si>
    <t>Строительство</t>
  </si>
  <si>
    <t>Численность населения (в среднегодовом исчислении)</t>
  </si>
  <si>
    <t>Численность населения трудоспособного возраста</t>
  </si>
  <si>
    <t>Численность населения старше трудоспособного возраста</t>
  </si>
  <si>
    <t>тыс. чел</t>
  </si>
  <si>
    <t>% г/г</t>
  </si>
  <si>
    <t xml:space="preserve">Индекс-дефлятор </t>
  </si>
  <si>
    <t>Индекс  потребительских цен в среднем за год</t>
  </si>
  <si>
    <t>Темп роста оборота розничной торговли</t>
  </si>
  <si>
    <t>Количество малых и средних предприятий, включая микропредприятия (на конец года)</t>
  </si>
  <si>
    <t>Темп рост объема инвестиций в основной капитал</t>
  </si>
  <si>
    <t>Инвестиции в основной капитал по источникам финансирования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</si>
  <si>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</si>
  <si>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</si>
  <si>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</si>
  <si>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</si>
  <si>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Неналоговые доходы</t>
  </si>
  <si>
    <t>руб/мес</t>
  </si>
  <si>
    <t>Численность рабочей силы</t>
  </si>
  <si>
    <t>Численность занятых в экономике</t>
  </si>
  <si>
    <t>Номинальная начисленная среднемесячная заработная плата работников организаций</t>
  </si>
  <si>
    <t>Темп номинальной начисленной среднемесячной заработной платы работников организаций</t>
  </si>
  <si>
    <t>Фонд заработной платы работников организаций</t>
  </si>
  <si>
    <t>Темп роста фонда заработной платы работников организаций</t>
  </si>
  <si>
    <t>Промышленное производство</t>
  </si>
  <si>
    <t>Сельское хозяйство</t>
  </si>
  <si>
    <t>Торговля и услуги наслению</t>
  </si>
  <si>
    <t>Внешнеэкономическая деятельность</t>
  </si>
  <si>
    <t>Малое и среднее предпринимательство, включая микропредприятия</t>
  </si>
  <si>
    <t>Инвестиции</t>
  </si>
  <si>
    <t>Труд и занятость</t>
  </si>
  <si>
    <t>Налоговые и неналоговые доходы, всего</t>
  </si>
  <si>
    <t>Безвозмездные поступления всего, в том числе</t>
  </si>
  <si>
    <t>9.</t>
  </si>
  <si>
    <t>1.</t>
  </si>
  <si>
    <t>Бюджет Маловишерского городского поселения</t>
  </si>
  <si>
    <t>Объем отгруженных товаров собственного производства, выполненных работ и услуг собственными силами</t>
  </si>
  <si>
    <t>Индекс промышленного производства</t>
  </si>
  <si>
    <t>Доходы консолидированного бюджета субъекта
Российской Федерации</t>
  </si>
  <si>
    <t>млн руб.</t>
  </si>
  <si>
    <t>Налоговые доходы консолидированного бюджета субъекта Российской Федерации всего, в том числе:</t>
  </si>
  <si>
    <t>налог на доходы физических лиц</t>
  </si>
  <si>
    <t>акцизы</t>
  </si>
  <si>
    <t>налог на имущество физических лиц</t>
  </si>
  <si>
    <t>земельный налог</t>
  </si>
  <si>
    <t>субсидии из федерального бюджета</t>
  </si>
  <si>
    <t>субвенции из федерального бюджета</t>
  </si>
  <si>
    <t>Расходы консолидированного бюджета субъекта
Российской Федерации всего, в том числе по направлениям: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</si>
  <si>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</si>
  <si>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</si>
  <si>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</si>
  <si>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</si>
  <si>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</si>
  <si>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</si>
  <si>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</si>
  <si>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Дефицит(-), профицит(+) консолидированного бюджета субъекта Российской Федерации, млн рублей</t>
  </si>
  <si>
    <t>Муниципальный долг муниципальных образований, входящих в состав субъекта Российской Федерации</t>
  </si>
  <si>
    <t>2.</t>
  </si>
  <si>
    <t>2.1</t>
  </si>
  <si>
    <t>2.2</t>
  </si>
  <si>
    <t>3</t>
  </si>
  <si>
    <t>3.1</t>
  </si>
  <si>
    <t>3.2</t>
  </si>
  <si>
    <t>3.3</t>
  </si>
  <si>
    <t>4</t>
  </si>
  <si>
    <t>4.1</t>
  </si>
  <si>
    <t>5</t>
  </si>
  <si>
    <t>5.1</t>
  </si>
  <si>
    <t>5.2</t>
  </si>
  <si>
    <t>5.3</t>
  </si>
  <si>
    <t>6</t>
  </si>
  <si>
    <t>6.1</t>
  </si>
  <si>
    <t>7</t>
  </si>
  <si>
    <t>7.1</t>
  </si>
  <si>
    <t>7.2</t>
  </si>
  <si>
    <t>7.3</t>
  </si>
  <si>
    <t>8</t>
  </si>
  <si>
    <t>8.1</t>
  </si>
  <si>
    <t>8.2</t>
  </si>
  <si>
    <t>8.4</t>
  </si>
  <si>
    <t>8.4.1</t>
  </si>
  <si>
    <t>8.4.2</t>
  </si>
  <si>
    <t>Привлеченные средства</t>
  </si>
  <si>
    <t>8.4.2.1</t>
  </si>
  <si>
    <t>8.4.2.1.1</t>
  </si>
  <si>
    <t>8.4.2.1.2</t>
  </si>
  <si>
    <t>8.4.2.1.3</t>
  </si>
  <si>
    <t>10</t>
  </si>
  <si>
    <t>10.1</t>
  </si>
  <si>
    <t>10.2</t>
  </si>
  <si>
    <t>10.3</t>
  </si>
  <si>
    <t>10.4</t>
  </si>
  <si>
    <t>10.5</t>
  </si>
  <si>
    <t>10.6</t>
  </si>
  <si>
    <t>10.7</t>
  </si>
  <si>
    <t>9.1.</t>
  </si>
  <si>
    <t>9.1.1</t>
  </si>
  <si>
    <t>9.1.1.3</t>
  </si>
  <si>
    <t>9.1.1.1</t>
  </si>
  <si>
    <t>9.1.1.2</t>
  </si>
  <si>
    <t>9.2.</t>
  </si>
  <si>
    <t>9.3.</t>
  </si>
  <si>
    <t>9.4.</t>
  </si>
  <si>
    <t>9.1.1.4</t>
  </si>
  <si>
    <t>9.1.1.5</t>
  </si>
  <si>
    <t>9.1.1.6</t>
  </si>
  <si>
    <t>9.1.1.2.1</t>
  </si>
  <si>
    <t>9.1.1.2.2.</t>
  </si>
  <si>
    <t>9.2.1.</t>
  </si>
  <si>
    <t>9.2.2</t>
  </si>
  <si>
    <t>9.2.3</t>
  </si>
  <si>
    <t>9.2.4</t>
  </si>
  <si>
    <t>9.2.5</t>
  </si>
  <si>
    <t>9.2.6</t>
  </si>
  <si>
    <t>9.2.7</t>
  </si>
  <si>
    <t>Основные показатели социально-экономического развития на период 2025-2027 годов</t>
  </si>
  <si>
    <t>Маловишерское городское поселение Маловишерского муниципального района Новгородской области</t>
  </si>
  <si>
    <t xml:space="preserve">ОДОБРЕНО
постановлением Администрации 
муниципального района
от «___»_______20___№____
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</si>
</sst>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#,##0.0"/>
  </numFmts>
  <fonts count="15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FF0000"/>
      <name val="Arial Cyr"/>
      <charset val="204"/>
    </font>
    <font>
      <i/>
      <sz val="6.5"/>
      <name val="Times New Roman"/>
      <family val="1"/>
      <charset val="204"/>
    </font>
    <font>
      <sz val="7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8" fillId="0" borderId="0"/>
  </cellStyleXfs>
  <cellXfs count="82">
    <xf numFmtId="0" fontId="0" fillId="0" borderId="0" xfId="0"/>
    <xf numFmtId="0" fontId="0" fillId="0" borderId="1" xfId="0" applyFill="1" applyBorder="1"/>
    <xf numFmtId="0" fontId="0" fillId="0" borderId="1" xfId="0" applyFont="1" applyFill="1" applyBorder="1"/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 shrinkToFi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4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0" fillId="2" borderId="1" xfId="0" applyFill="1" applyBorder="1"/>
    <xf numFmtId="0" fontId="3" fillId="2" borderId="1" xfId="0" applyFont="1" applyFill="1" applyBorder="1" applyAlignment="1" applyProtection="1">
      <alignment horizontal="center" vertical="center" wrapText="1" shrinkToFi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 shrinkToFi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vertical="center" wrapText="1" shrinkToFit="1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Continuous" vertical="center" wrapText="1"/>
    </xf>
    <xf numFmtId="0" fontId="0" fillId="2" borderId="1" xfId="0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 shrinkToFit="1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 shrinkToFi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11" fillId="2" borderId="1" xfId="0" applyFont="1" applyFill="1" applyBorder="1"/>
    <xf numFmtId="0" fontId="4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 applyProtection="1">
      <alignment vertical="center" wrapText="1" shrinkToFit="1"/>
    </xf>
    <xf numFmtId="0" fontId="4" fillId="0" borderId="1" xfId="0" applyFont="1" applyFill="1" applyBorder="1" applyAlignment="1" applyProtection="1">
      <alignment vertical="center" wrapText="1" shrinkToFit="1"/>
    </xf>
    <xf numFmtId="0" fontId="5" fillId="0" borderId="1" xfId="0" applyFont="1" applyFill="1" applyBorder="1" applyAlignment="1" applyProtection="1">
      <alignment horizontal="left" vertical="center" wrapText="1" shrinkToFit="1"/>
    </xf>
    <xf numFmtId="164" fontId="4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0" fontId="12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0" fillId="2" borderId="0" xfId="0" applyFill="1" applyBorder="1"/>
    <xf numFmtId="2" fontId="4" fillId="0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1" xfId="0" applyFont="1" applyFill="1" applyBorder="1"/>
    <xf numFmtId="4" fontId="4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0" fillId="2" borderId="0" xfId="0" applyNumberFormat="1" applyFill="1"/>
    <xf numFmtId="49" fontId="4" fillId="2" borderId="1" xfId="0" applyNumberFormat="1" applyFont="1" applyFill="1" applyBorder="1" applyAlignment="1" applyProtection="1">
      <alignment horizontal="center" vertical="center" wrapText="1" shrinkToFit="1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 wrapText="1" shrinkToFit="1"/>
    </xf>
    <xf numFmtId="49" fontId="4" fillId="2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4" fillId="0" borderId="1" xfId="0" applyNumberFormat="1" applyFont="1" applyFill="1" applyBorder="1" applyAlignment="1" applyProtection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0"/>
  <sheetViews>
    <sheetView tabSelected="1" topLeftCell="B1" zoomScale="75" zoomScaleNormal="75" workbookViewId="0">
      <selection activeCell="K1" sqref="K1:M1"/>
    </sheetView>
  </sheetViews>
  <sheetFormatPr defaultColWidth="8.85546875" defaultRowHeight="12.75"/>
  <cols>
    <col min="1" max="1" width="5.140625" style="8" hidden="1" customWidth="1"/>
    <col min="2" max="2" width="14.28515625" style="21" customWidth="1"/>
    <col min="3" max="3" width="54.140625" style="8" customWidth="1"/>
    <col min="4" max="4" width="14.7109375" style="8" customWidth="1"/>
    <col min="5" max="11" width="13.7109375" style="8" customWidth="1"/>
    <col min="12" max="12" width="12.85546875" style="8" customWidth="1"/>
    <col min="13" max="13" width="12.5703125" style="8" customWidth="1"/>
    <col min="14" max="16384" width="8.85546875" style="8"/>
  </cols>
  <sheetData>
    <row r="1" spans="2:13" ht="142.5" customHeight="1">
      <c r="K1" s="71" t="s">
        <v>156</v>
      </c>
      <c r="L1" s="72"/>
      <c r="M1" s="72"/>
    </row>
    <row r="2" spans="2:13" ht="21" customHeight="1">
      <c r="B2" s="78" t="s">
        <v>154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2:13" ht="20.25"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2:13" ht="21" customHeight="1">
      <c r="B4" s="78" t="s">
        <v>155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</row>
    <row r="5" spans="2:13">
      <c r="C5" s="8" t="s">
        <v>18</v>
      </c>
    </row>
    <row r="6" spans="2:13" ht="18.75">
      <c r="B6" s="81"/>
      <c r="C6" s="75" t="s">
        <v>20</v>
      </c>
      <c r="D6" s="75" t="s">
        <v>21</v>
      </c>
      <c r="E6" s="23" t="s">
        <v>22</v>
      </c>
      <c r="F6" s="24" t="s">
        <v>22</v>
      </c>
      <c r="G6" s="24" t="s">
        <v>23</v>
      </c>
      <c r="H6" s="73" t="s">
        <v>24</v>
      </c>
      <c r="I6" s="74"/>
      <c r="J6" s="74"/>
      <c r="K6" s="74"/>
      <c r="L6" s="74"/>
      <c r="M6" s="74"/>
    </row>
    <row r="7" spans="2:13" ht="22.5" customHeight="1">
      <c r="B7" s="81"/>
      <c r="C7" s="76"/>
      <c r="D7" s="76"/>
      <c r="E7" s="75">
        <v>2021</v>
      </c>
      <c r="F7" s="75">
        <v>2022</v>
      </c>
      <c r="G7" s="75">
        <v>2023</v>
      </c>
      <c r="H7" s="73">
        <v>2024</v>
      </c>
      <c r="I7" s="74"/>
      <c r="J7" s="73">
        <v>2025</v>
      </c>
      <c r="K7" s="74"/>
      <c r="L7" s="73">
        <v>2026</v>
      </c>
      <c r="M7" s="74"/>
    </row>
    <row r="8" spans="2:13" ht="37.5">
      <c r="B8" s="81"/>
      <c r="C8" s="76"/>
      <c r="D8" s="76"/>
      <c r="E8" s="76"/>
      <c r="F8" s="76"/>
      <c r="G8" s="76"/>
      <c r="H8" s="23" t="s">
        <v>36</v>
      </c>
      <c r="I8" s="23" t="s">
        <v>35</v>
      </c>
      <c r="J8" s="23" t="s">
        <v>36</v>
      </c>
      <c r="K8" s="23" t="s">
        <v>35</v>
      </c>
      <c r="L8" s="23" t="s">
        <v>36</v>
      </c>
      <c r="M8" s="23" t="s">
        <v>35</v>
      </c>
    </row>
    <row r="9" spans="2:13" ht="37.5">
      <c r="B9" s="81"/>
      <c r="C9" s="77"/>
      <c r="D9" s="77"/>
      <c r="E9" s="77"/>
      <c r="F9" s="77"/>
      <c r="G9" s="77"/>
      <c r="H9" s="23" t="s">
        <v>37</v>
      </c>
      <c r="I9" s="23" t="s">
        <v>38</v>
      </c>
      <c r="J9" s="23" t="s">
        <v>37</v>
      </c>
      <c r="K9" s="23" t="s">
        <v>38</v>
      </c>
      <c r="L9" s="23" t="s">
        <v>37</v>
      </c>
      <c r="M9" s="23" t="s">
        <v>38</v>
      </c>
    </row>
    <row r="10" spans="2:13" ht="18.75">
      <c r="B10" s="17" t="s">
        <v>73</v>
      </c>
      <c r="C10" s="13" t="s">
        <v>0</v>
      </c>
      <c r="D10" s="13"/>
      <c r="E10" s="25"/>
      <c r="F10" s="25"/>
      <c r="G10" s="25"/>
      <c r="H10" s="23"/>
      <c r="I10" s="23"/>
      <c r="J10" s="23"/>
      <c r="K10" s="23"/>
      <c r="L10" s="23"/>
      <c r="M10" s="23"/>
    </row>
    <row r="11" spans="2:13" s="33" customFormat="1" ht="37.5">
      <c r="B11" s="30">
        <v>1</v>
      </c>
      <c r="C11" s="31" t="s">
        <v>40</v>
      </c>
      <c r="D11" s="32" t="s">
        <v>25</v>
      </c>
      <c r="E11" s="3">
        <v>10.130000000000001</v>
      </c>
      <c r="F11" s="3">
        <v>9.8979999999999997</v>
      </c>
      <c r="G11" s="3">
        <v>9.67</v>
      </c>
      <c r="H11" s="3">
        <f>G11*0.978</f>
        <v>9.4572599999999998</v>
      </c>
      <c r="I11" s="3">
        <f>G11*0.978</f>
        <v>9.4572599999999998</v>
      </c>
      <c r="J11" s="3">
        <f>I11*0.978</f>
        <v>9.2492002800000002</v>
      </c>
      <c r="K11" s="3">
        <f>I11*0.978</f>
        <v>9.2492002800000002</v>
      </c>
      <c r="L11" s="3">
        <f>K11*0.978</f>
        <v>9.0457178738399993</v>
      </c>
      <c r="M11" s="3">
        <f>K11*0.978</f>
        <v>9.0457178738399993</v>
      </c>
    </row>
    <row r="12" spans="2:13" s="33" customFormat="1" ht="37.5">
      <c r="B12" s="30">
        <v>2</v>
      </c>
      <c r="C12" s="34" t="s">
        <v>41</v>
      </c>
      <c r="D12" s="32" t="s">
        <v>25</v>
      </c>
      <c r="E12" s="3">
        <f>E11*0.498</f>
        <v>5.04474</v>
      </c>
      <c r="F12" s="3">
        <f>F11*0.498</f>
        <v>4.9292039999999995</v>
      </c>
      <c r="G12" s="3">
        <f>G11*0.498</f>
        <v>4.8156600000000003</v>
      </c>
      <c r="H12" s="3">
        <f t="shared" ref="H12:M12" si="0">H11*0.498</f>
        <v>4.7097154799999998</v>
      </c>
      <c r="I12" s="3">
        <f t="shared" si="0"/>
        <v>4.7097154799999998</v>
      </c>
      <c r="J12" s="3">
        <f t="shared" si="0"/>
        <v>4.6061017394399997</v>
      </c>
      <c r="K12" s="3">
        <f t="shared" si="0"/>
        <v>4.6061017394399997</v>
      </c>
      <c r="L12" s="3">
        <f t="shared" si="0"/>
        <v>4.5047675011723198</v>
      </c>
      <c r="M12" s="3">
        <f t="shared" si="0"/>
        <v>4.5047675011723198</v>
      </c>
    </row>
    <row r="13" spans="2:13" s="33" customFormat="1" ht="37.5">
      <c r="B13" s="30">
        <v>3</v>
      </c>
      <c r="C13" s="34" t="s">
        <v>42</v>
      </c>
      <c r="D13" s="32" t="s">
        <v>25</v>
      </c>
      <c r="E13" s="3">
        <f>E11*0.328</f>
        <v>3.3226400000000003</v>
      </c>
      <c r="F13" s="3">
        <f>F11*0.328</f>
        <v>3.2465440000000001</v>
      </c>
      <c r="G13" s="3">
        <f>G11*0.328</f>
        <v>3.1717599999999999</v>
      </c>
      <c r="H13" s="3">
        <f t="shared" ref="H13:M13" si="1">H11*0.328</f>
        <v>3.10198128</v>
      </c>
      <c r="I13" s="3">
        <f t="shared" si="1"/>
        <v>3.10198128</v>
      </c>
      <c r="J13" s="3">
        <f t="shared" si="1"/>
        <v>3.0337376918400003</v>
      </c>
      <c r="K13" s="3">
        <f t="shared" si="1"/>
        <v>3.0337376918400003</v>
      </c>
      <c r="L13" s="3">
        <f t="shared" si="1"/>
        <v>2.9669954626195199</v>
      </c>
      <c r="M13" s="3">
        <f t="shared" si="1"/>
        <v>2.9669954626195199</v>
      </c>
    </row>
    <row r="14" spans="2:13" s="33" customFormat="1" ht="93.75">
      <c r="B14" s="30">
        <v>4</v>
      </c>
      <c r="C14" s="31" t="s">
        <v>26</v>
      </c>
      <c r="D14" s="32" t="s">
        <v>27</v>
      </c>
      <c r="E14" s="55">
        <v>7.9</v>
      </c>
      <c r="F14" s="55">
        <v>7.4</v>
      </c>
      <c r="G14" s="55">
        <v>7.45</v>
      </c>
      <c r="H14" s="55">
        <v>7.72</v>
      </c>
      <c r="I14" s="55">
        <v>7.72</v>
      </c>
      <c r="J14" s="55">
        <v>7.95</v>
      </c>
      <c r="K14" s="55">
        <v>7.95</v>
      </c>
      <c r="L14" s="55">
        <v>7.87</v>
      </c>
      <c r="M14" s="55">
        <v>7.87</v>
      </c>
    </row>
    <row r="15" spans="2:13" s="33" customFormat="1" ht="93.75">
      <c r="B15" s="30">
        <v>5</v>
      </c>
      <c r="C15" s="31" t="s">
        <v>28</v>
      </c>
      <c r="D15" s="32" t="s">
        <v>29</v>
      </c>
      <c r="E15" s="55">
        <v>27.1</v>
      </c>
      <c r="F15" s="55">
        <v>21.1</v>
      </c>
      <c r="G15" s="55">
        <v>22.58</v>
      </c>
      <c r="H15" s="55">
        <v>22.38</v>
      </c>
      <c r="I15" s="55">
        <v>22.38</v>
      </c>
      <c r="J15" s="55">
        <v>22.45</v>
      </c>
      <c r="K15" s="55">
        <v>22.45</v>
      </c>
      <c r="L15" s="55">
        <v>22.52</v>
      </c>
      <c r="M15" s="55">
        <v>22.52</v>
      </c>
    </row>
    <row r="16" spans="2:13" s="33" customFormat="1" ht="56.25">
      <c r="B16" s="30">
        <v>6</v>
      </c>
      <c r="C16" s="31" t="s">
        <v>30</v>
      </c>
      <c r="D16" s="32" t="s">
        <v>31</v>
      </c>
      <c r="E16" s="55">
        <v>-19.2</v>
      </c>
      <c r="F16" s="55">
        <v>-13.6</v>
      </c>
      <c r="G16" s="55">
        <v>-15.33</v>
      </c>
      <c r="H16" s="55">
        <v>-14.66</v>
      </c>
      <c r="I16" s="55">
        <v>-14.66</v>
      </c>
      <c r="J16" s="55">
        <v>-14.5</v>
      </c>
      <c r="K16" s="55">
        <v>-14.5</v>
      </c>
      <c r="L16" s="55">
        <v>-14.65</v>
      </c>
      <c r="M16" s="55">
        <v>-14.65</v>
      </c>
    </row>
    <row r="17" spans="1:13" ht="18.75">
      <c r="B17" s="12" t="s">
        <v>96</v>
      </c>
      <c r="C17" s="13" t="s">
        <v>63</v>
      </c>
      <c r="D17" s="15"/>
      <c r="E17" s="30"/>
      <c r="F17" s="30"/>
      <c r="G17" s="30"/>
      <c r="H17" s="30"/>
      <c r="I17" s="30"/>
      <c r="J17" s="30"/>
      <c r="K17" s="30"/>
      <c r="L17" s="30"/>
      <c r="M17" s="30"/>
    </row>
    <row r="18" spans="1:13" ht="56.25">
      <c r="A18" s="61"/>
      <c r="B18" s="62" t="s">
        <v>97</v>
      </c>
      <c r="C18" s="6" t="s">
        <v>75</v>
      </c>
      <c r="D18" s="7" t="s">
        <v>32</v>
      </c>
      <c r="E18" s="42">
        <v>2345.84</v>
      </c>
      <c r="F18" s="42">
        <v>1518.43</v>
      </c>
      <c r="G18" s="42">
        <v>2653</v>
      </c>
      <c r="H18" s="42">
        <v>2817.49</v>
      </c>
      <c r="I18" s="42">
        <v>2975.08</v>
      </c>
      <c r="J18" s="42">
        <v>2944.27</v>
      </c>
      <c r="K18" s="42">
        <v>3426.39</v>
      </c>
      <c r="L18" s="42">
        <v>3128.35</v>
      </c>
      <c r="M18" s="42">
        <v>4412.54</v>
      </c>
    </row>
    <row r="19" spans="1:13" ht="93.75">
      <c r="A19" s="61"/>
      <c r="B19" s="62" t="s">
        <v>98</v>
      </c>
      <c r="C19" s="6" t="s">
        <v>76</v>
      </c>
      <c r="D19" s="7" t="s">
        <v>5</v>
      </c>
      <c r="E19" s="42">
        <v>47.9</v>
      </c>
      <c r="F19" s="42">
        <v>64.7</v>
      </c>
      <c r="G19" s="42">
        <v>160</v>
      </c>
      <c r="H19" s="42">
        <v>100</v>
      </c>
      <c r="I19" s="42">
        <v>105</v>
      </c>
      <c r="J19" s="42">
        <v>100</v>
      </c>
      <c r="K19" s="42">
        <v>110</v>
      </c>
      <c r="L19" s="42">
        <v>101</v>
      </c>
      <c r="M19" s="42">
        <v>123</v>
      </c>
    </row>
    <row r="20" spans="1:13" ht="18.75">
      <c r="A20" s="61"/>
      <c r="B20" s="64" t="s">
        <v>99</v>
      </c>
      <c r="C20" s="13" t="s">
        <v>64</v>
      </c>
      <c r="D20" s="7"/>
      <c r="E20" s="56"/>
      <c r="F20" s="56"/>
      <c r="G20" s="56"/>
      <c r="H20" s="56"/>
      <c r="I20" s="56"/>
      <c r="J20" s="56"/>
      <c r="K20" s="56"/>
      <c r="L20" s="56"/>
      <c r="M20" s="56"/>
    </row>
    <row r="21" spans="1:13" ht="18.75">
      <c r="A21" s="61"/>
      <c r="B21" s="65" t="s">
        <v>100</v>
      </c>
      <c r="C21" s="14" t="s">
        <v>1</v>
      </c>
      <c r="D21" s="16" t="s">
        <v>2</v>
      </c>
      <c r="E21" s="42">
        <v>190.4</v>
      </c>
      <c r="F21" s="42">
        <v>198.5</v>
      </c>
      <c r="G21" s="42">
        <v>221.9</v>
      </c>
      <c r="H21" s="42">
        <v>230.2</v>
      </c>
      <c r="I21" s="42">
        <v>233.8</v>
      </c>
      <c r="J21" s="42">
        <v>235.5</v>
      </c>
      <c r="K21" s="42">
        <v>244.1</v>
      </c>
      <c r="L21" s="42">
        <v>239.8</v>
      </c>
      <c r="M21" s="42">
        <v>254.7</v>
      </c>
    </row>
    <row r="22" spans="1:13" ht="93.75">
      <c r="A22" s="61"/>
      <c r="B22" s="62" t="s">
        <v>101</v>
      </c>
      <c r="C22" s="6" t="s">
        <v>3</v>
      </c>
      <c r="D22" s="7" t="s">
        <v>5</v>
      </c>
      <c r="E22" s="42">
        <v>105.7</v>
      </c>
      <c r="F22" s="42">
        <v>106.7</v>
      </c>
      <c r="G22" s="42">
        <v>102.5</v>
      </c>
      <c r="H22" s="42">
        <v>98</v>
      </c>
      <c r="I22" s="42">
        <v>100.5</v>
      </c>
      <c r="J22" s="42">
        <v>98</v>
      </c>
      <c r="K22" s="42">
        <v>100.5</v>
      </c>
      <c r="L22" s="42">
        <v>98</v>
      </c>
      <c r="M22" s="42">
        <v>100.5</v>
      </c>
    </row>
    <row r="23" spans="1:13" ht="18.75">
      <c r="A23" s="61"/>
      <c r="B23" s="62" t="s">
        <v>102</v>
      </c>
      <c r="C23" s="6" t="s">
        <v>45</v>
      </c>
      <c r="D23" s="7" t="s">
        <v>44</v>
      </c>
      <c r="E23" s="26"/>
      <c r="F23" s="26"/>
      <c r="G23" s="57"/>
      <c r="H23" s="26"/>
      <c r="I23" s="26"/>
      <c r="J23" s="26"/>
      <c r="K23" s="26"/>
      <c r="L23" s="26"/>
      <c r="M23" s="26"/>
    </row>
    <row r="24" spans="1:13" ht="18.75">
      <c r="A24" s="61"/>
      <c r="B24" s="66" t="s">
        <v>103</v>
      </c>
      <c r="C24" s="13" t="s">
        <v>39</v>
      </c>
      <c r="D24" s="13"/>
      <c r="E24" s="10"/>
      <c r="F24" s="10"/>
      <c r="G24" s="11"/>
      <c r="H24" s="10"/>
      <c r="I24" s="11"/>
      <c r="J24" s="11"/>
      <c r="K24" s="11"/>
      <c r="L24" s="11"/>
      <c r="M24" s="11"/>
    </row>
    <row r="25" spans="1:13" s="33" customFormat="1" ht="56.25">
      <c r="A25" s="67"/>
      <c r="B25" s="68" t="s">
        <v>104</v>
      </c>
      <c r="C25" s="31" t="s">
        <v>6</v>
      </c>
      <c r="D25" s="36" t="s">
        <v>7</v>
      </c>
      <c r="E25" s="5">
        <v>2.66</v>
      </c>
      <c r="F25" s="59">
        <v>2.5499999999999998</v>
      </c>
      <c r="G25" s="5">
        <v>2.5</v>
      </c>
      <c r="H25" s="5">
        <v>2</v>
      </c>
      <c r="I25" s="5">
        <v>2</v>
      </c>
      <c r="J25" s="5">
        <v>2</v>
      </c>
      <c r="K25" s="5">
        <v>2</v>
      </c>
      <c r="L25" s="5">
        <v>2</v>
      </c>
      <c r="M25" s="5">
        <v>2</v>
      </c>
    </row>
    <row r="26" spans="1:13" ht="18.75">
      <c r="A26" s="61"/>
      <c r="B26" s="64" t="s">
        <v>105</v>
      </c>
      <c r="C26" s="13" t="s">
        <v>65</v>
      </c>
      <c r="D26" s="7"/>
      <c r="E26" s="10"/>
      <c r="F26" s="10"/>
      <c r="G26" s="11"/>
      <c r="H26" s="10"/>
      <c r="I26" s="11"/>
      <c r="J26" s="11"/>
      <c r="K26" s="11"/>
      <c r="L26" s="11"/>
      <c r="M26" s="11"/>
    </row>
    <row r="27" spans="1:13" ht="37.5">
      <c r="A27" s="61"/>
      <c r="B27" s="62" t="s">
        <v>106</v>
      </c>
      <c r="C27" s="9" t="s">
        <v>46</v>
      </c>
      <c r="D27" s="7" t="s">
        <v>44</v>
      </c>
      <c r="E27" s="5"/>
      <c r="F27" s="5"/>
      <c r="G27" s="5"/>
      <c r="H27" s="5"/>
      <c r="I27" s="5"/>
      <c r="J27" s="5"/>
      <c r="K27" s="5"/>
      <c r="L27" s="5"/>
      <c r="M27" s="5"/>
    </row>
    <row r="28" spans="1:13" ht="18.75">
      <c r="A28" s="61"/>
      <c r="B28" s="62" t="s">
        <v>107</v>
      </c>
      <c r="C28" s="6" t="s">
        <v>9</v>
      </c>
      <c r="D28" s="18" t="s">
        <v>2</v>
      </c>
      <c r="E28" s="60">
        <v>2237.8967000000002</v>
      </c>
      <c r="F28" s="60">
        <v>2863.1489999999999</v>
      </c>
      <c r="G28" s="60">
        <v>3401.402</v>
      </c>
      <c r="H28" s="60">
        <v>3402.5660000000003</v>
      </c>
      <c r="I28" s="60">
        <v>3624.4049999999997</v>
      </c>
      <c r="J28" s="60">
        <v>3368.2280000000001</v>
      </c>
      <c r="K28" s="60">
        <v>3832.9549999999999</v>
      </c>
      <c r="L28" s="60">
        <v>3372.5929999999998</v>
      </c>
      <c r="M28" s="60">
        <v>3990.0949999999998</v>
      </c>
    </row>
    <row r="29" spans="1:13" ht="18.75">
      <c r="A29" s="61"/>
      <c r="B29" s="62" t="s">
        <v>108</v>
      </c>
      <c r="C29" s="6" t="s">
        <v>47</v>
      </c>
      <c r="D29" s="18" t="s">
        <v>44</v>
      </c>
      <c r="E29" s="60">
        <v>113.3</v>
      </c>
      <c r="F29" s="60">
        <v>122.9</v>
      </c>
      <c r="G29" s="60">
        <v>110</v>
      </c>
      <c r="H29" s="60">
        <v>95</v>
      </c>
      <c r="I29" s="60">
        <v>101</v>
      </c>
      <c r="J29" s="60">
        <v>95</v>
      </c>
      <c r="K29" s="60">
        <v>101.2</v>
      </c>
      <c r="L29" s="60">
        <v>95</v>
      </c>
      <c r="M29" s="60">
        <v>100</v>
      </c>
    </row>
    <row r="30" spans="1:13" ht="18.75">
      <c r="A30" s="61"/>
      <c r="B30" s="64" t="s">
        <v>109</v>
      </c>
      <c r="C30" s="13" t="s">
        <v>66</v>
      </c>
      <c r="D30" s="7"/>
      <c r="E30" s="10"/>
      <c r="F30" s="10"/>
      <c r="G30" s="11"/>
      <c r="H30" s="10"/>
      <c r="I30" s="11"/>
      <c r="J30" s="11"/>
      <c r="K30" s="11"/>
      <c r="L30" s="11"/>
      <c r="M30" s="11"/>
    </row>
    <row r="31" spans="1:13" ht="37.5">
      <c r="A31" s="61"/>
      <c r="B31" s="62" t="s">
        <v>110</v>
      </c>
      <c r="C31" s="6" t="s">
        <v>10</v>
      </c>
      <c r="D31" s="7" t="s">
        <v>11</v>
      </c>
      <c r="E31" s="42">
        <v>23.68</v>
      </c>
      <c r="F31" s="42">
        <v>12.95</v>
      </c>
      <c r="G31" s="42">
        <v>15.9</v>
      </c>
      <c r="H31" s="42">
        <v>16</v>
      </c>
      <c r="I31" s="42">
        <v>16</v>
      </c>
      <c r="J31" s="42">
        <v>16</v>
      </c>
      <c r="K31" s="42">
        <v>16</v>
      </c>
      <c r="L31" s="42">
        <v>16</v>
      </c>
      <c r="M31" s="42">
        <v>16</v>
      </c>
    </row>
    <row r="32" spans="1:13" ht="37.5">
      <c r="A32" s="61"/>
      <c r="B32" s="64" t="s">
        <v>111</v>
      </c>
      <c r="C32" s="27" t="s">
        <v>67</v>
      </c>
      <c r="D32" s="7"/>
      <c r="E32" s="57"/>
      <c r="F32" s="57"/>
      <c r="G32" s="57"/>
      <c r="H32" s="57"/>
      <c r="I32" s="57"/>
      <c r="J32" s="57"/>
      <c r="K32" s="57"/>
      <c r="L32" s="57"/>
      <c r="M32" s="57"/>
    </row>
    <row r="33" spans="1:14" ht="37.5">
      <c r="A33" s="61"/>
      <c r="B33" s="62" t="s">
        <v>112</v>
      </c>
      <c r="C33" s="6" t="s">
        <v>48</v>
      </c>
      <c r="D33" s="7" t="s">
        <v>12</v>
      </c>
      <c r="E33" s="42">
        <v>121</v>
      </c>
      <c r="F33" s="42">
        <v>122</v>
      </c>
      <c r="G33" s="42">
        <v>123</v>
      </c>
      <c r="H33" s="42">
        <v>124</v>
      </c>
      <c r="I33" s="42">
        <v>124</v>
      </c>
      <c r="J33" s="42">
        <v>125</v>
      </c>
      <c r="K33" s="42">
        <v>125</v>
      </c>
      <c r="L33" s="42">
        <v>126</v>
      </c>
      <c r="M33" s="42">
        <v>126</v>
      </c>
    </row>
    <row r="34" spans="1:14" ht="75">
      <c r="A34" s="61"/>
      <c r="B34" s="63" t="s">
        <v>113</v>
      </c>
      <c r="C34" s="6" t="s">
        <v>34</v>
      </c>
      <c r="D34" s="16" t="s">
        <v>13</v>
      </c>
      <c r="E34" s="42">
        <v>0.77</v>
      </c>
      <c r="F34" s="42">
        <v>0.78</v>
      </c>
      <c r="G34" s="42">
        <v>0.78</v>
      </c>
      <c r="H34" s="42">
        <v>0.78</v>
      </c>
      <c r="I34" s="42">
        <v>0.78</v>
      </c>
      <c r="J34" s="42">
        <v>0.79</v>
      </c>
      <c r="K34" s="42">
        <v>0.79</v>
      </c>
      <c r="L34" s="42">
        <v>0.79</v>
      </c>
      <c r="M34" s="42">
        <v>0.79</v>
      </c>
    </row>
    <row r="35" spans="1:14" ht="37.5">
      <c r="A35" s="61"/>
      <c r="B35" s="63" t="s">
        <v>114</v>
      </c>
      <c r="C35" s="6" t="s">
        <v>33</v>
      </c>
      <c r="D35" s="7" t="s">
        <v>14</v>
      </c>
      <c r="E35" s="42">
        <v>2.13</v>
      </c>
      <c r="F35" s="42">
        <v>2.14</v>
      </c>
      <c r="G35" s="42">
        <v>2.15</v>
      </c>
      <c r="H35" s="42">
        <v>2.16</v>
      </c>
      <c r="I35" s="42">
        <v>2.16</v>
      </c>
      <c r="J35" s="42">
        <v>2.17</v>
      </c>
      <c r="K35" s="42">
        <v>2.17</v>
      </c>
      <c r="L35" s="42">
        <v>2.1800000000000002</v>
      </c>
      <c r="M35" s="42">
        <v>2.1800000000000002</v>
      </c>
    </row>
    <row r="36" spans="1:14" ht="18.75">
      <c r="A36" s="61"/>
      <c r="B36" s="64" t="s">
        <v>115</v>
      </c>
      <c r="C36" s="13" t="s">
        <v>68</v>
      </c>
      <c r="D36" s="7"/>
      <c r="E36" s="57"/>
      <c r="F36" s="57"/>
      <c r="G36" s="57"/>
      <c r="H36" s="57"/>
      <c r="I36" s="57"/>
      <c r="J36" s="57"/>
      <c r="K36" s="57"/>
      <c r="L36" s="57"/>
      <c r="M36" s="57"/>
    </row>
    <row r="37" spans="1:14" ht="37.5">
      <c r="A37" s="61"/>
      <c r="B37" s="63" t="s">
        <v>116</v>
      </c>
      <c r="C37" s="14" t="s">
        <v>15</v>
      </c>
      <c r="D37" s="7" t="s">
        <v>17</v>
      </c>
      <c r="E37" s="42">
        <v>1168.69</v>
      </c>
      <c r="F37" s="42">
        <v>862.19</v>
      </c>
      <c r="G37" s="58">
        <v>790.02469700000006</v>
      </c>
      <c r="H37" s="58">
        <v>760.79378321100012</v>
      </c>
      <c r="I37" s="58">
        <v>846.11645048700018</v>
      </c>
      <c r="J37" s="58">
        <v>759.61455284702299</v>
      </c>
      <c r="K37" s="58">
        <v>935.50865348095169</v>
      </c>
      <c r="L37" s="58">
        <v>801.39335325360935</v>
      </c>
      <c r="M37" s="58">
        <v>1025.5045859458194</v>
      </c>
    </row>
    <row r="38" spans="1:14" ht="37.5">
      <c r="A38" s="61"/>
      <c r="B38" s="65" t="s">
        <v>117</v>
      </c>
      <c r="C38" s="14" t="s">
        <v>49</v>
      </c>
      <c r="D38" s="7" t="s">
        <v>44</v>
      </c>
      <c r="E38" s="42">
        <v>127.8</v>
      </c>
      <c r="F38" s="42">
        <v>73.77</v>
      </c>
      <c r="G38" s="58">
        <v>85</v>
      </c>
      <c r="H38" s="58">
        <v>90</v>
      </c>
      <c r="I38" s="58">
        <v>102</v>
      </c>
      <c r="J38" s="58">
        <v>95</v>
      </c>
      <c r="K38" s="58">
        <v>105</v>
      </c>
      <c r="L38" s="58">
        <v>100</v>
      </c>
      <c r="M38" s="58">
        <v>105</v>
      </c>
      <c r="N38" s="11"/>
    </row>
    <row r="39" spans="1:14" ht="39">
      <c r="A39" s="61"/>
      <c r="B39" s="65" t="s">
        <v>118</v>
      </c>
      <c r="C39" s="19" t="s">
        <v>50</v>
      </c>
      <c r="D39" s="7"/>
      <c r="E39" s="57"/>
      <c r="F39" s="57"/>
      <c r="G39" s="57"/>
      <c r="H39" s="57"/>
      <c r="I39" s="57"/>
      <c r="J39" s="57"/>
      <c r="K39" s="57"/>
      <c r="L39" s="57"/>
      <c r="M39" s="57"/>
    </row>
    <row r="40" spans="1:14" ht="37.5">
      <c r="A40" s="61"/>
      <c r="B40" s="65" t="s">
        <v>119</v>
      </c>
      <c r="C40" s="14" t="s">
        <v>16</v>
      </c>
      <c r="D40" s="7" t="s">
        <v>17</v>
      </c>
      <c r="E40" s="42">
        <v>690</v>
      </c>
      <c r="F40" s="42">
        <v>312.97000000000003</v>
      </c>
      <c r="G40" s="58">
        <v>357.09116304400004</v>
      </c>
      <c r="H40" s="58">
        <v>433.65245643027009</v>
      </c>
      <c r="I40" s="58">
        <v>482.28637677759014</v>
      </c>
      <c r="J40" s="58">
        <v>508.94175040750542</v>
      </c>
      <c r="K40" s="58">
        <v>626.79</v>
      </c>
      <c r="L40" s="58">
        <v>538.53633338642544</v>
      </c>
      <c r="M40" s="58">
        <v>762.65</v>
      </c>
    </row>
    <row r="41" spans="1:14" ht="37.5">
      <c r="A41" s="61"/>
      <c r="B41" s="65" t="s">
        <v>120</v>
      </c>
      <c r="C41" s="14" t="s">
        <v>121</v>
      </c>
      <c r="D41" s="7" t="s">
        <v>17</v>
      </c>
      <c r="E41" s="42">
        <v>478.69</v>
      </c>
      <c r="F41" s="42">
        <v>459.22</v>
      </c>
      <c r="G41" s="58">
        <v>432.93353395600002</v>
      </c>
      <c r="H41" s="58">
        <v>327.14132678073003</v>
      </c>
      <c r="I41" s="58">
        <v>363.83007370941004</v>
      </c>
      <c r="J41" s="58">
        <v>250.6728024395176</v>
      </c>
      <c r="K41" s="58">
        <v>308.71785564871408</v>
      </c>
      <c r="L41" s="58">
        <v>262.85701986718385</v>
      </c>
      <c r="M41" s="58">
        <v>262.85701986718385</v>
      </c>
    </row>
    <row r="42" spans="1:14" ht="37.5">
      <c r="A42" s="61"/>
      <c r="B42" s="65" t="s">
        <v>122</v>
      </c>
      <c r="C42" s="6" t="s">
        <v>51</v>
      </c>
      <c r="D42" s="7" t="s">
        <v>17</v>
      </c>
      <c r="E42" s="42">
        <v>370.55</v>
      </c>
      <c r="F42" s="42">
        <v>365.89</v>
      </c>
      <c r="G42" s="58">
        <v>250.43782894900002</v>
      </c>
      <c r="H42" s="58">
        <v>103.46795451669601</v>
      </c>
      <c r="I42" s="58">
        <v>115.07183726623201</v>
      </c>
      <c r="J42" s="58">
        <v>103.30757918719513</v>
      </c>
      <c r="K42" s="58">
        <v>127.22917687340943</v>
      </c>
      <c r="L42" s="58">
        <v>108.98949604249087</v>
      </c>
      <c r="M42" s="58">
        <v>139.46862368863142</v>
      </c>
    </row>
    <row r="43" spans="1:14" ht="37.5">
      <c r="A43" s="61"/>
      <c r="B43" s="65" t="s">
        <v>123</v>
      </c>
      <c r="C43" s="14" t="s">
        <v>52</v>
      </c>
      <c r="D43" s="7" t="s">
        <v>17</v>
      </c>
      <c r="E43" s="42">
        <v>315.27999999999997</v>
      </c>
      <c r="F43" s="42">
        <v>281.36</v>
      </c>
      <c r="G43" s="58">
        <v>238.98247084249999</v>
      </c>
      <c r="H43" s="58">
        <v>47.169214559082008</v>
      </c>
      <c r="I43" s="58">
        <v>81.227179246752016</v>
      </c>
      <c r="J43" s="58">
        <v>72.922997073314207</v>
      </c>
      <c r="K43" s="58">
        <v>89.808830734171352</v>
      </c>
      <c r="L43" s="58">
        <v>76.933761912346483</v>
      </c>
      <c r="M43" s="58">
        <v>98.448440250798654</v>
      </c>
    </row>
    <row r="44" spans="1:14" ht="37.5">
      <c r="A44" s="61"/>
      <c r="B44" s="65" t="s">
        <v>124</v>
      </c>
      <c r="C44" s="14" t="s">
        <v>53</v>
      </c>
      <c r="D44" s="7" t="s">
        <v>17</v>
      </c>
      <c r="E44" s="42">
        <v>51.67</v>
      </c>
      <c r="F44" s="42">
        <v>80.349999999999994</v>
      </c>
      <c r="G44" s="58">
        <v>9.8753087125000008</v>
      </c>
      <c r="H44" s="58">
        <v>51.733977258348006</v>
      </c>
      <c r="I44" s="58">
        <v>32.152425118506009</v>
      </c>
      <c r="J44" s="58">
        <v>28.865353008186872</v>
      </c>
      <c r="K44" s="58">
        <v>35.549328832276167</v>
      </c>
      <c r="L44" s="58">
        <v>30.452947423637152</v>
      </c>
      <c r="M44" s="58">
        <v>38.969174265941135</v>
      </c>
    </row>
    <row r="45" spans="1:14" ht="37.5">
      <c r="A45" s="61"/>
      <c r="B45" s="65" t="s">
        <v>125</v>
      </c>
      <c r="C45" s="14" t="s">
        <v>54</v>
      </c>
      <c r="D45" s="7" t="s">
        <v>17</v>
      </c>
      <c r="E45" s="42">
        <v>3.6</v>
      </c>
      <c r="F45" s="42">
        <v>4.18</v>
      </c>
      <c r="G45" s="58">
        <v>1.5800493940000002</v>
      </c>
      <c r="H45" s="58">
        <v>1.5215875664220002</v>
      </c>
      <c r="I45" s="58">
        <v>1.6922329009740005</v>
      </c>
      <c r="J45" s="58">
        <v>1.5192291056940459</v>
      </c>
      <c r="K45" s="58">
        <v>1.8710173069619034</v>
      </c>
      <c r="L45" s="58">
        <v>1.602786706507219</v>
      </c>
      <c r="M45" s="58">
        <v>2.0510091718916388</v>
      </c>
    </row>
    <row r="46" spans="1:14" s="33" customFormat="1" ht="37.5">
      <c r="A46" s="67"/>
      <c r="B46" s="64" t="s">
        <v>72</v>
      </c>
      <c r="C46" s="38" t="s">
        <v>74</v>
      </c>
      <c r="D46" s="32"/>
      <c r="E46" s="5"/>
      <c r="F46" s="5"/>
      <c r="G46" s="5"/>
      <c r="H46" s="5"/>
      <c r="I46" s="5"/>
      <c r="J46" s="5"/>
      <c r="K46" s="5"/>
      <c r="L46" s="5"/>
      <c r="M46" s="5"/>
    </row>
    <row r="47" spans="1:14" s="33" customFormat="1" ht="58.5">
      <c r="A47" s="67"/>
      <c r="B47" s="69" t="s">
        <v>134</v>
      </c>
      <c r="C47" s="39" t="s">
        <v>77</v>
      </c>
      <c r="D47" s="32" t="s">
        <v>78</v>
      </c>
      <c r="E47" s="42">
        <f>E48+E55</f>
        <v>113.19999999999999</v>
      </c>
      <c r="F47" s="42">
        <f>F48+F55</f>
        <v>152.19999999999999</v>
      </c>
      <c r="G47" s="42">
        <f>G48+G55</f>
        <v>116</v>
      </c>
      <c r="H47" s="42">
        <f t="shared" ref="H47:M47" si="2">H48+H55</f>
        <v>68.8</v>
      </c>
      <c r="I47" s="42">
        <f t="shared" si="2"/>
        <v>68.8</v>
      </c>
      <c r="J47" s="42">
        <f t="shared" si="2"/>
        <v>49.2</v>
      </c>
      <c r="K47" s="42">
        <f t="shared" si="2"/>
        <v>49.2</v>
      </c>
      <c r="L47" s="42">
        <f t="shared" si="2"/>
        <v>52.5</v>
      </c>
      <c r="M47" s="42">
        <f t="shared" si="2"/>
        <v>52.5</v>
      </c>
    </row>
    <row r="48" spans="1:14" s="33" customFormat="1" ht="19.5">
      <c r="A48" s="67"/>
      <c r="B48" s="70" t="s">
        <v>135</v>
      </c>
      <c r="C48" s="39" t="s">
        <v>70</v>
      </c>
      <c r="D48" s="32" t="s">
        <v>78</v>
      </c>
      <c r="E48" s="42">
        <f>E49+E54</f>
        <v>40.4</v>
      </c>
      <c r="F48" s="42">
        <f>F49+F54</f>
        <v>40.5</v>
      </c>
      <c r="G48" s="42">
        <f>G49+G54</f>
        <v>45.6</v>
      </c>
      <c r="H48" s="42">
        <f t="shared" ref="H48:M48" si="3">H49+H54</f>
        <v>44.9</v>
      </c>
      <c r="I48" s="42">
        <f t="shared" si="3"/>
        <v>44.9</v>
      </c>
      <c r="J48" s="42">
        <f t="shared" si="3"/>
        <v>46.5</v>
      </c>
      <c r="K48" s="42">
        <f t="shared" si="3"/>
        <v>46.5</v>
      </c>
      <c r="L48" s="42">
        <f t="shared" si="3"/>
        <v>49.6</v>
      </c>
      <c r="M48" s="42">
        <f t="shared" si="3"/>
        <v>49.6</v>
      </c>
    </row>
    <row r="49" spans="1:13" s="33" customFormat="1" ht="58.5">
      <c r="A49" s="67"/>
      <c r="B49" s="70" t="s">
        <v>137</v>
      </c>
      <c r="C49" s="39" t="s">
        <v>79</v>
      </c>
      <c r="D49" s="32" t="s">
        <v>78</v>
      </c>
      <c r="E49" s="42">
        <f>SUM(E50:E53)</f>
        <v>38.199999999999996</v>
      </c>
      <c r="F49" s="42">
        <f>SUM(F50:F53)</f>
        <v>38.4</v>
      </c>
      <c r="G49" s="42">
        <v>43.2</v>
      </c>
      <c r="H49" s="42">
        <v>42.4</v>
      </c>
      <c r="I49" s="42">
        <v>42.4</v>
      </c>
      <c r="J49" s="42">
        <v>44</v>
      </c>
      <c r="K49" s="42">
        <v>44</v>
      </c>
      <c r="L49" s="42">
        <v>47.1</v>
      </c>
      <c r="M49" s="42">
        <v>47.1</v>
      </c>
    </row>
    <row r="50" spans="1:13" s="33" customFormat="1" ht="18.75">
      <c r="A50" s="67"/>
      <c r="B50" s="70" t="s">
        <v>138</v>
      </c>
      <c r="C50" s="40" t="s">
        <v>80</v>
      </c>
      <c r="D50" s="32" t="s">
        <v>78</v>
      </c>
      <c r="E50" s="42">
        <v>19</v>
      </c>
      <c r="F50" s="42">
        <v>18.7</v>
      </c>
      <c r="G50" s="42">
        <v>24.3</v>
      </c>
      <c r="H50" s="42">
        <v>22.7</v>
      </c>
      <c r="I50" s="42">
        <v>22.7</v>
      </c>
      <c r="J50" s="42">
        <v>24</v>
      </c>
      <c r="K50" s="42">
        <v>24</v>
      </c>
      <c r="L50" s="42">
        <v>25.3</v>
      </c>
      <c r="M50" s="42">
        <v>25.3</v>
      </c>
    </row>
    <row r="51" spans="1:13" s="33" customFormat="1" ht="18.75">
      <c r="A51" s="67"/>
      <c r="B51" s="70" t="s">
        <v>136</v>
      </c>
      <c r="C51" s="40" t="s">
        <v>81</v>
      </c>
      <c r="D51" s="32" t="s">
        <v>78</v>
      </c>
      <c r="E51" s="42">
        <v>3.4</v>
      </c>
      <c r="F51" s="42">
        <v>3.5</v>
      </c>
      <c r="G51" s="42">
        <v>4.4000000000000004</v>
      </c>
      <c r="H51" s="42">
        <v>4.7</v>
      </c>
      <c r="I51" s="42">
        <v>4.7</v>
      </c>
      <c r="J51" s="42">
        <v>4.8</v>
      </c>
      <c r="K51" s="42">
        <v>4.8</v>
      </c>
      <c r="L51" s="42">
        <v>6.4</v>
      </c>
      <c r="M51" s="42">
        <v>6.4</v>
      </c>
    </row>
    <row r="52" spans="1:13" s="33" customFormat="1" ht="18.75">
      <c r="A52" s="67"/>
      <c r="B52" s="70" t="s">
        <v>142</v>
      </c>
      <c r="C52" s="40" t="s">
        <v>82</v>
      </c>
      <c r="D52" s="32" t="s">
        <v>78</v>
      </c>
      <c r="E52" s="42">
        <v>4.7</v>
      </c>
      <c r="F52" s="42">
        <v>5.2</v>
      </c>
      <c r="G52" s="42">
        <v>5.7</v>
      </c>
      <c r="H52" s="42">
        <v>5.7</v>
      </c>
      <c r="I52" s="42">
        <v>5.7</v>
      </c>
      <c r="J52" s="42">
        <v>5.8</v>
      </c>
      <c r="K52" s="42">
        <v>5.8</v>
      </c>
      <c r="L52" s="42">
        <v>5.9</v>
      </c>
      <c r="M52" s="42">
        <v>5.9</v>
      </c>
    </row>
    <row r="53" spans="1:13" s="33" customFormat="1" ht="18.75">
      <c r="A53" s="67"/>
      <c r="B53" s="70" t="s">
        <v>143</v>
      </c>
      <c r="C53" s="40" t="s">
        <v>83</v>
      </c>
      <c r="D53" s="32" t="s">
        <v>78</v>
      </c>
      <c r="E53" s="42">
        <v>11.1</v>
      </c>
      <c r="F53" s="42">
        <v>11</v>
      </c>
      <c r="G53" s="42">
        <v>8.8000000000000007</v>
      </c>
      <c r="H53" s="42">
        <v>9.4</v>
      </c>
      <c r="I53" s="42">
        <v>9.4</v>
      </c>
      <c r="J53" s="42">
        <v>9.4</v>
      </c>
      <c r="K53" s="42">
        <v>9.4</v>
      </c>
      <c r="L53" s="42">
        <v>9.5</v>
      </c>
      <c r="M53" s="42">
        <v>9.5</v>
      </c>
    </row>
    <row r="54" spans="1:13" s="33" customFormat="1" ht="18.75">
      <c r="A54" s="67"/>
      <c r="B54" s="70" t="s">
        <v>144</v>
      </c>
      <c r="C54" s="31" t="s">
        <v>55</v>
      </c>
      <c r="D54" s="32" t="s">
        <v>78</v>
      </c>
      <c r="E54" s="42">
        <v>2.2000000000000002</v>
      </c>
      <c r="F54" s="42">
        <v>2.1</v>
      </c>
      <c r="G54" s="42">
        <v>2.4</v>
      </c>
      <c r="H54" s="42">
        <v>2.5</v>
      </c>
      <c r="I54" s="42">
        <v>2.5</v>
      </c>
      <c r="J54" s="42">
        <v>2.5</v>
      </c>
      <c r="K54" s="42">
        <v>2.5</v>
      </c>
      <c r="L54" s="42">
        <v>2.5</v>
      </c>
      <c r="M54" s="42">
        <v>2.5</v>
      </c>
    </row>
    <row r="55" spans="1:13" s="33" customFormat="1" ht="39">
      <c r="A55" s="67"/>
      <c r="B55" s="70" t="s">
        <v>138</v>
      </c>
      <c r="C55" s="41" t="s">
        <v>71</v>
      </c>
      <c r="D55" s="32" t="s">
        <v>78</v>
      </c>
      <c r="E55" s="42">
        <v>72.8</v>
      </c>
      <c r="F55" s="42">
        <v>111.7</v>
      </c>
      <c r="G55" s="42">
        <v>70.400000000000006</v>
      </c>
      <c r="H55" s="42">
        <v>23.9</v>
      </c>
      <c r="I55" s="42">
        <v>23.9</v>
      </c>
      <c r="J55" s="42">
        <v>2.7</v>
      </c>
      <c r="K55" s="42">
        <v>2.7</v>
      </c>
      <c r="L55" s="42">
        <v>2.9</v>
      </c>
      <c r="M55" s="42">
        <v>2.9</v>
      </c>
    </row>
    <row r="56" spans="1:13" s="33" customFormat="1" ht="18.75">
      <c r="A56" s="67"/>
      <c r="B56" s="70" t="s">
        <v>145</v>
      </c>
      <c r="C56" s="40" t="s">
        <v>84</v>
      </c>
      <c r="D56" s="32" t="s">
        <v>78</v>
      </c>
      <c r="E56" s="42">
        <v>63.6</v>
      </c>
      <c r="F56" s="42">
        <v>11</v>
      </c>
      <c r="G56" s="42">
        <v>3.6</v>
      </c>
      <c r="H56" s="42">
        <v>23.4</v>
      </c>
      <c r="I56" s="42">
        <v>23.4</v>
      </c>
      <c r="J56" s="42">
        <v>2.2000000000000002</v>
      </c>
      <c r="K56" s="42">
        <v>2.2000000000000002</v>
      </c>
      <c r="L56" s="42">
        <v>2.2999999999999998</v>
      </c>
      <c r="M56" s="42">
        <v>2.2999999999999998</v>
      </c>
    </row>
    <row r="57" spans="1:13" s="33" customFormat="1" ht="18.75">
      <c r="A57" s="67"/>
      <c r="B57" s="70" t="s">
        <v>146</v>
      </c>
      <c r="C57" s="40" t="s">
        <v>85</v>
      </c>
      <c r="D57" s="32" t="s">
        <v>78</v>
      </c>
      <c r="E57" s="42">
        <v>0.5</v>
      </c>
      <c r="F57" s="42">
        <v>0.5</v>
      </c>
      <c r="G57" s="42">
        <v>0.6</v>
      </c>
      <c r="H57" s="42">
        <v>0.5</v>
      </c>
      <c r="I57" s="42">
        <v>0.5</v>
      </c>
      <c r="J57" s="42">
        <v>0.5</v>
      </c>
      <c r="K57" s="42">
        <v>0.5</v>
      </c>
      <c r="L57" s="42">
        <v>0.5</v>
      </c>
      <c r="M57" s="42">
        <v>0.5</v>
      </c>
    </row>
    <row r="58" spans="1:13" s="33" customFormat="1" ht="78">
      <c r="A58" s="67"/>
      <c r="B58" s="70" t="s">
        <v>139</v>
      </c>
      <c r="C58" s="41" t="s">
        <v>86</v>
      </c>
      <c r="D58" s="32" t="s">
        <v>78</v>
      </c>
      <c r="E58" s="42">
        <f>SUM(E59:E65)</f>
        <v>109.8</v>
      </c>
      <c r="F58" s="42">
        <f>SUM(F59:F65)</f>
        <v>159.80000000000001</v>
      </c>
      <c r="G58" s="42">
        <f>SUM(G59:G65)</f>
        <v>116</v>
      </c>
      <c r="H58" s="42">
        <f t="shared" ref="H58:M58" si="4">SUM(H59:H65)</f>
        <v>68.8</v>
      </c>
      <c r="I58" s="42">
        <f t="shared" si="4"/>
        <v>68.8</v>
      </c>
      <c r="J58" s="42">
        <f t="shared" si="4"/>
        <v>49.199999999999996</v>
      </c>
      <c r="K58" s="42">
        <f t="shared" si="4"/>
        <v>49.199999999999996</v>
      </c>
      <c r="L58" s="42">
        <f t="shared" si="4"/>
        <v>52.499999999999993</v>
      </c>
      <c r="M58" s="42">
        <f t="shared" si="4"/>
        <v>52.499999999999993</v>
      </c>
    </row>
    <row r="59" spans="1:13" s="33" customFormat="1" ht="18.75">
      <c r="A59" s="67"/>
      <c r="B59" s="70" t="s">
        <v>147</v>
      </c>
      <c r="C59" s="40" t="s">
        <v>87</v>
      </c>
      <c r="D59" s="32" t="s">
        <v>78</v>
      </c>
      <c r="E59" s="42">
        <v>0.5</v>
      </c>
      <c r="F59" s="42">
        <v>1.2</v>
      </c>
      <c r="G59" s="42">
        <v>5.9</v>
      </c>
      <c r="H59" s="42">
        <v>13.3</v>
      </c>
      <c r="I59" s="42">
        <v>13.3</v>
      </c>
      <c r="J59" s="42">
        <v>15.3</v>
      </c>
      <c r="K59" s="42">
        <v>15.3</v>
      </c>
      <c r="L59" s="42">
        <v>15.9</v>
      </c>
      <c r="M59" s="42">
        <v>15.9</v>
      </c>
    </row>
    <row r="60" spans="1:13" s="33" customFormat="1" ht="18.75">
      <c r="A60" s="67"/>
      <c r="B60" s="70" t="s">
        <v>148</v>
      </c>
      <c r="C60" s="40" t="s">
        <v>88</v>
      </c>
      <c r="D60" s="32" t="s">
        <v>78</v>
      </c>
      <c r="E60" s="42">
        <v>0.5</v>
      </c>
      <c r="F60" s="42">
        <v>0.5</v>
      </c>
      <c r="G60" s="42">
        <v>0.7</v>
      </c>
      <c r="H60" s="42">
        <v>0.5</v>
      </c>
      <c r="I60" s="42">
        <v>0.5</v>
      </c>
      <c r="J60" s="42">
        <v>0.5</v>
      </c>
      <c r="K60" s="42">
        <v>0.5</v>
      </c>
      <c r="L60" s="42">
        <v>0.5</v>
      </c>
      <c r="M60" s="42">
        <v>0.5</v>
      </c>
    </row>
    <row r="61" spans="1:13" s="33" customFormat="1" ht="37.5">
      <c r="A61" s="67"/>
      <c r="B61" s="70" t="s">
        <v>149</v>
      </c>
      <c r="C61" s="40" t="s">
        <v>89</v>
      </c>
      <c r="D61" s="32" t="s">
        <v>78</v>
      </c>
      <c r="E61" s="42">
        <v>1.6</v>
      </c>
      <c r="F61" s="42">
        <v>1.8</v>
      </c>
      <c r="G61" s="42">
        <v>3.3</v>
      </c>
      <c r="H61" s="42">
        <v>0.3</v>
      </c>
      <c r="I61" s="42">
        <v>0.3</v>
      </c>
      <c r="J61" s="42">
        <v>0.3</v>
      </c>
      <c r="K61" s="42">
        <v>0.3</v>
      </c>
      <c r="L61" s="42">
        <v>0.3</v>
      </c>
      <c r="M61" s="42">
        <v>0.3</v>
      </c>
    </row>
    <row r="62" spans="1:13" s="33" customFormat="1" ht="18.75">
      <c r="A62" s="67"/>
      <c r="B62" s="70" t="s">
        <v>150</v>
      </c>
      <c r="C62" s="40" t="s">
        <v>90</v>
      </c>
      <c r="D62" s="32" t="s">
        <v>78</v>
      </c>
      <c r="E62" s="42">
        <v>43.5</v>
      </c>
      <c r="F62" s="42">
        <v>49.6</v>
      </c>
      <c r="G62" s="42">
        <v>55.3</v>
      </c>
      <c r="H62" s="42">
        <v>32.4</v>
      </c>
      <c r="I62" s="42">
        <v>32.4</v>
      </c>
      <c r="J62" s="42">
        <v>10.7</v>
      </c>
      <c r="K62" s="42">
        <v>10.7</v>
      </c>
      <c r="L62" s="42">
        <v>12.6</v>
      </c>
      <c r="M62" s="42">
        <v>12.6</v>
      </c>
    </row>
    <row r="63" spans="1:13" s="33" customFormat="1" ht="18.75">
      <c r="A63" s="67"/>
      <c r="B63" s="70" t="s">
        <v>151</v>
      </c>
      <c r="C63" s="40" t="s">
        <v>91</v>
      </c>
      <c r="D63" s="32" t="s">
        <v>78</v>
      </c>
      <c r="E63" s="42">
        <v>62.6</v>
      </c>
      <c r="F63" s="42">
        <v>94.6</v>
      </c>
      <c r="G63" s="42">
        <v>49.2</v>
      </c>
      <c r="H63" s="42">
        <v>22</v>
      </c>
      <c r="I63" s="42">
        <v>22</v>
      </c>
      <c r="J63" s="42">
        <v>22</v>
      </c>
      <c r="K63" s="42">
        <v>22</v>
      </c>
      <c r="L63" s="42">
        <v>22.8</v>
      </c>
      <c r="M63" s="42">
        <v>22.8</v>
      </c>
    </row>
    <row r="64" spans="1:13" s="33" customFormat="1" ht="18.75">
      <c r="A64" s="67"/>
      <c r="B64" s="70" t="s">
        <v>152</v>
      </c>
      <c r="C64" s="40" t="s">
        <v>92</v>
      </c>
      <c r="D64" s="32" t="s">
        <v>78</v>
      </c>
      <c r="E64" s="30">
        <v>0.3</v>
      </c>
      <c r="F64" s="30">
        <v>11.3</v>
      </c>
      <c r="G64" s="30">
        <v>0.3</v>
      </c>
      <c r="H64" s="30">
        <v>0.3</v>
      </c>
      <c r="I64" s="30">
        <v>0.3</v>
      </c>
      <c r="J64" s="30">
        <v>0.4</v>
      </c>
      <c r="K64" s="30">
        <v>0.4</v>
      </c>
      <c r="L64" s="30">
        <v>0.4</v>
      </c>
      <c r="M64" s="30">
        <v>0.4</v>
      </c>
    </row>
    <row r="65" spans="1:13" s="33" customFormat="1" ht="18.75">
      <c r="A65" s="67"/>
      <c r="B65" s="70" t="s">
        <v>153</v>
      </c>
      <c r="C65" s="40" t="s">
        <v>93</v>
      </c>
      <c r="D65" s="32" t="s">
        <v>78</v>
      </c>
      <c r="E65" s="30">
        <v>0.8</v>
      </c>
      <c r="F65" s="30">
        <v>0.8</v>
      </c>
      <c r="G65" s="30">
        <v>1.3</v>
      </c>
      <c r="H65" s="30"/>
      <c r="I65" s="30"/>
      <c r="J65" s="30"/>
      <c r="K65" s="30"/>
      <c r="L65" s="30"/>
      <c r="M65" s="30"/>
    </row>
    <row r="66" spans="1:13" s="33" customFormat="1" ht="58.5">
      <c r="A66" s="67"/>
      <c r="B66" s="70" t="s">
        <v>140</v>
      </c>
      <c r="C66" s="39" t="s">
        <v>94</v>
      </c>
      <c r="D66" s="32" t="s">
        <v>78</v>
      </c>
      <c r="E66" s="30">
        <f>E47-E58</f>
        <v>3.3999999999999915</v>
      </c>
      <c r="F66" s="30">
        <f>F47-F58</f>
        <v>-7.6000000000000227</v>
      </c>
      <c r="G66" s="30">
        <f>G47-G58</f>
        <v>0</v>
      </c>
      <c r="H66" s="30">
        <f t="shared" ref="H66:M66" si="5">H47-H58</f>
        <v>0</v>
      </c>
      <c r="I66" s="30">
        <f t="shared" si="5"/>
        <v>0</v>
      </c>
      <c r="J66" s="30">
        <f t="shared" si="5"/>
        <v>0</v>
      </c>
      <c r="K66" s="30">
        <f t="shared" si="5"/>
        <v>0</v>
      </c>
      <c r="L66" s="30">
        <f t="shared" si="5"/>
        <v>0</v>
      </c>
      <c r="M66" s="30">
        <f t="shared" si="5"/>
        <v>0</v>
      </c>
    </row>
    <row r="67" spans="1:13" s="33" customFormat="1" ht="58.5">
      <c r="A67" s="67"/>
      <c r="B67" s="70" t="s">
        <v>141</v>
      </c>
      <c r="C67" s="39" t="s">
        <v>95</v>
      </c>
      <c r="D67" s="32" t="s">
        <v>78</v>
      </c>
      <c r="E67" s="30">
        <v>4.5</v>
      </c>
      <c r="F67" s="30">
        <v>4.5</v>
      </c>
      <c r="G67" s="30">
        <v>3.3</v>
      </c>
      <c r="H67" s="30">
        <v>3.2</v>
      </c>
      <c r="I67" s="30">
        <v>3.2</v>
      </c>
      <c r="J67" s="30">
        <v>3.1</v>
      </c>
      <c r="K67" s="30">
        <v>3.1</v>
      </c>
      <c r="L67" s="30">
        <v>3.1</v>
      </c>
      <c r="M67" s="30">
        <v>3.1</v>
      </c>
    </row>
    <row r="68" spans="1:13" ht="18.75">
      <c r="A68" s="61"/>
      <c r="B68" s="66" t="s">
        <v>126</v>
      </c>
      <c r="C68" s="13" t="s">
        <v>69</v>
      </c>
      <c r="D68" s="7"/>
      <c r="E68" s="35"/>
      <c r="F68" s="35"/>
      <c r="G68" s="11"/>
      <c r="H68" s="37"/>
      <c r="I68" s="37"/>
      <c r="J68" s="37"/>
      <c r="K68" s="37"/>
      <c r="L68" s="37"/>
      <c r="M68" s="37"/>
    </row>
    <row r="69" spans="1:13" ht="18.75">
      <c r="A69" s="61"/>
      <c r="B69" s="65" t="s">
        <v>127</v>
      </c>
      <c r="C69" s="9" t="s">
        <v>57</v>
      </c>
      <c r="D69" s="7" t="s">
        <v>13</v>
      </c>
      <c r="E69" s="20">
        <f>E12*0.99</f>
        <v>4.9942925999999996</v>
      </c>
      <c r="F69" s="20">
        <f t="shared" ref="F69:M69" si="6">F12*0.99</f>
        <v>4.8799119599999994</v>
      </c>
      <c r="G69" s="20">
        <f t="shared" si="6"/>
        <v>4.7675033999999998</v>
      </c>
      <c r="H69" s="20">
        <f t="shared" si="6"/>
        <v>4.6626183251999995</v>
      </c>
      <c r="I69" s="20">
        <f t="shared" si="6"/>
        <v>4.6626183251999995</v>
      </c>
      <c r="J69" s="20">
        <f t="shared" si="6"/>
        <v>4.5600407220456001</v>
      </c>
      <c r="K69" s="20">
        <f t="shared" si="6"/>
        <v>4.5600407220456001</v>
      </c>
      <c r="L69" s="20">
        <f t="shared" si="6"/>
        <v>4.4597198261605966</v>
      </c>
      <c r="M69" s="20">
        <f t="shared" si="6"/>
        <v>4.4597198261605966</v>
      </c>
    </row>
    <row r="70" spans="1:13" ht="18.75">
      <c r="A70" s="61"/>
      <c r="B70" s="65" t="s">
        <v>128</v>
      </c>
      <c r="C70" s="9" t="s">
        <v>58</v>
      </c>
      <c r="D70" s="7" t="s">
        <v>43</v>
      </c>
      <c r="E70" s="20">
        <f>E69*0.985</f>
        <v>4.9193782109999997</v>
      </c>
      <c r="F70" s="20">
        <f t="shared" ref="F70:M70" si="7">F69*0.985</f>
        <v>4.8067132805999995</v>
      </c>
      <c r="G70" s="20">
        <f t="shared" si="7"/>
        <v>4.6959908490000002</v>
      </c>
      <c r="H70" s="20">
        <f t="shared" si="7"/>
        <v>4.5926790503219994</v>
      </c>
      <c r="I70" s="20">
        <f t="shared" si="7"/>
        <v>4.5926790503219994</v>
      </c>
      <c r="J70" s="20">
        <f t="shared" si="7"/>
        <v>4.4916401112149158</v>
      </c>
      <c r="K70" s="20">
        <f t="shared" si="7"/>
        <v>4.4916401112149158</v>
      </c>
      <c r="L70" s="20">
        <f t="shared" si="7"/>
        <v>4.3928240287681879</v>
      </c>
      <c r="M70" s="20">
        <f t="shared" si="7"/>
        <v>4.3928240287681879</v>
      </c>
    </row>
    <row r="71" spans="1:13" ht="37.5">
      <c r="A71" s="61"/>
      <c r="B71" s="65" t="s">
        <v>129</v>
      </c>
      <c r="C71" s="14" t="s">
        <v>59</v>
      </c>
      <c r="D71" s="7" t="s">
        <v>56</v>
      </c>
      <c r="E71" s="55">
        <v>49271.9</v>
      </c>
      <c r="F71" s="55">
        <v>52053.3</v>
      </c>
      <c r="G71" s="55">
        <v>53706.37</v>
      </c>
      <c r="H71" s="55">
        <v>53974.9</v>
      </c>
      <c r="I71" s="55">
        <v>58002.879999999997</v>
      </c>
      <c r="J71" s="55">
        <v>54244.78</v>
      </c>
      <c r="K71" s="55">
        <v>62643.11</v>
      </c>
      <c r="L71" s="55">
        <v>54516</v>
      </c>
      <c r="M71" s="55">
        <v>67654.559999999998</v>
      </c>
    </row>
    <row r="72" spans="1:13" ht="56.25">
      <c r="A72" s="61"/>
      <c r="B72" s="65" t="s">
        <v>130</v>
      </c>
      <c r="C72" s="14" t="s">
        <v>60</v>
      </c>
      <c r="D72" s="18" t="s">
        <v>44</v>
      </c>
      <c r="E72" s="42">
        <v>109</v>
      </c>
      <c r="F72" s="42">
        <v>105.7</v>
      </c>
      <c r="G72" s="42">
        <v>109</v>
      </c>
      <c r="H72" s="42">
        <v>100.5</v>
      </c>
      <c r="I72" s="42">
        <v>108</v>
      </c>
      <c r="J72" s="42">
        <v>100.5</v>
      </c>
      <c r="K72" s="42">
        <v>108</v>
      </c>
      <c r="L72" s="42">
        <v>100.5</v>
      </c>
      <c r="M72" s="42">
        <v>108</v>
      </c>
    </row>
    <row r="73" spans="1:13" ht="37.5">
      <c r="A73" s="61"/>
      <c r="B73" s="65" t="s">
        <v>131</v>
      </c>
      <c r="C73" s="14" t="s">
        <v>19</v>
      </c>
      <c r="D73" s="18" t="s">
        <v>8</v>
      </c>
      <c r="E73" s="30">
        <v>0.4</v>
      </c>
      <c r="F73" s="30">
        <v>0.2</v>
      </c>
      <c r="G73" s="30">
        <v>0.23</v>
      </c>
      <c r="H73" s="30">
        <v>0.2</v>
      </c>
      <c r="I73" s="30">
        <v>0.2</v>
      </c>
      <c r="J73" s="30">
        <v>0.19</v>
      </c>
      <c r="K73" s="30">
        <v>0.19</v>
      </c>
      <c r="L73" s="30">
        <v>0.19</v>
      </c>
      <c r="M73" s="30">
        <v>0.19</v>
      </c>
    </row>
    <row r="74" spans="1:13" ht="37.5">
      <c r="A74" s="61"/>
      <c r="B74" s="65" t="s">
        <v>132</v>
      </c>
      <c r="C74" s="14" t="s">
        <v>61</v>
      </c>
      <c r="D74" s="7" t="s">
        <v>4</v>
      </c>
      <c r="E74" s="42">
        <v>1755.6</v>
      </c>
      <c r="F74" s="42">
        <v>1860.7</v>
      </c>
      <c r="G74" s="42">
        <v>1879.31</v>
      </c>
      <c r="H74" s="42">
        <v>1888.7</v>
      </c>
      <c r="I74" s="42">
        <v>2029.65</v>
      </c>
      <c r="J74" s="42">
        <v>1898.15</v>
      </c>
      <c r="K74" s="42">
        <v>2192.02</v>
      </c>
      <c r="L74" s="42">
        <v>1907.64</v>
      </c>
      <c r="M74" s="42">
        <v>2367.39</v>
      </c>
    </row>
    <row r="75" spans="1:13" ht="37.5">
      <c r="A75" s="61"/>
      <c r="B75" s="65" t="s">
        <v>133</v>
      </c>
      <c r="C75" s="14" t="s">
        <v>62</v>
      </c>
      <c r="D75" s="7" t="s">
        <v>44</v>
      </c>
      <c r="E75" s="42">
        <v>107.8</v>
      </c>
      <c r="F75" s="42">
        <v>106</v>
      </c>
      <c r="G75" s="42">
        <v>101</v>
      </c>
      <c r="H75" s="42">
        <v>100.5</v>
      </c>
      <c r="I75" s="42">
        <v>108</v>
      </c>
      <c r="J75" s="42">
        <v>101</v>
      </c>
      <c r="K75" s="42">
        <v>108</v>
      </c>
      <c r="L75" s="42">
        <v>101</v>
      </c>
      <c r="M75" s="42">
        <v>108</v>
      </c>
    </row>
    <row r="76" spans="1:13">
      <c r="B76" s="28"/>
      <c r="C76" s="29"/>
      <c r="D76" s="29"/>
    </row>
    <row r="81" spans="3:15">
      <c r="C81" s="43"/>
      <c r="D81" s="44"/>
      <c r="E81" s="45"/>
      <c r="F81" s="46"/>
      <c r="G81" s="46"/>
      <c r="H81" s="46"/>
      <c r="I81" s="46"/>
      <c r="J81" s="46"/>
      <c r="K81" s="46"/>
      <c r="L81" s="46"/>
      <c r="M81" s="46"/>
      <c r="N81" s="46"/>
      <c r="O81" s="47"/>
    </row>
    <row r="82" spans="3:15">
      <c r="C82" s="43"/>
      <c r="D82" s="48"/>
      <c r="E82" s="45"/>
      <c r="F82" s="49"/>
      <c r="G82" s="49"/>
      <c r="H82" s="49"/>
      <c r="I82" s="49"/>
      <c r="J82" s="49"/>
      <c r="K82" s="49"/>
      <c r="L82" s="49"/>
      <c r="M82" s="49"/>
      <c r="N82" s="49"/>
      <c r="O82" s="47"/>
    </row>
    <row r="83" spans="3:15">
      <c r="C83" s="43"/>
      <c r="D83" s="44"/>
      <c r="E83" s="45"/>
      <c r="F83" s="49"/>
      <c r="G83" s="49"/>
      <c r="H83" s="49"/>
      <c r="I83" s="49"/>
      <c r="J83" s="49"/>
      <c r="K83" s="49"/>
      <c r="L83" s="49"/>
      <c r="M83" s="49"/>
      <c r="N83" s="49"/>
      <c r="O83" s="47"/>
    </row>
    <row r="84" spans="3:15">
      <c r="C84" s="43"/>
      <c r="D84" s="50"/>
      <c r="E84" s="45"/>
      <c r="F84" s="49"/>
      <c r="G84" s="49"/>
      <c r="H84" s="49"/>
      <c r="I84" s="49"/>
      <c r="J84" s="49"/>
      <c r="K84" s="49"/>
      <c r="L84" s="49"/>
      <c r="M84" s="49"/>
      <c r="N84" s="49"/>
      <c r="O84" s="47"/>
    </row>
    <row r="85" spans="3:15">
      <c r="C85" s="43"/>
      <c r="D85" s="50"/>
      <c r="E85" s="45"/>
      <c r="F85" s="49"/>
      <c r="G85" s="49"/>
      <c r="H85" s="49"/>
      <c r="I85" s="49"/>
      <c r="J85" s="49"/>
      <c r="K85" s="49"/>
      <c r="L85" s="49"/>
      <c r="M85" s="49"/>
      <c r="N85" s="49"/>
      <c r="O85" s="47"/>
    </row>
    <row r="86" spans="3:15">
      <c r="C86" s="43"/>
      <c r="D86" s="50"/>
      <c r="E86" s="45"/>
      <c r="F86" s="49"/>
      <c r="G86" s="49"/>
      <c r="H86" s="49"/>
      <c r="I86" s="49"/>
      <c r="J86" s="49"/>
      <c r="K86" s="49"/>
      <c r="L86" s="49"/>
      <c r="M86" s="49"/>
      <c r="N86" s="49"/>
      <c r="O86" s="47"/>
    </row>
    <row r="87" spans="3:15">
      <c r="C87" s="43"/>
      <c r="D87" s="50"/>
      <c r="E87" s="45"/>
      <c r="F87" s="49"/>
      <c r="G87" s="49"/>
      <c r="H87" s="49"/>
      <c r="I87" s="49"/>
      <c r="J87" s="49"/>
      <c r="K87" s="49"/>
      <c r="L87" s="49"/>
      <c r="M87" s="49"/>
      <c r="N87" s="49"/>
      <c r="O87" s="47"/>
    </row>
    <row r="88" spans="3:15">
      <c r="C88" s="43"/>
      <c r="D88" s="51"/>
      <c r="E88" s="45"/>
      <c r="F88" s="49"/>
      <c r="G88" s="49"/>
      <c r="H88" s="49"/>
      <c r="I88" s="49"/>
      <c r="J88" s="49"/>
      <c r="K88" s="49"/>
      <c r="L88" s="49"/>
      <c r="M88" s="49"/>
      <c r="N88" s="49"/>
      <c r="O88" s="47"/>
    </row>
    <row r="89" spans="3:15">
      <c r="C89" s="43"/>
      <c r="D89" s="50"/>
      <c r="E89" s="45"/>
      <c r="F89" s="49"/>
      <c r="G89" s="49"/>
      <c r="H89" s="49"/>
      <c r="I89" s="49"/>
      <c r="J89" s="49"/>
      <c r="K89" s="49"/>
      <c r="L89" s="49"/>
      <c r="M89" s="49"/>
      <c r="N89" s="49"/>
      <c r="O89" s="47"/>
    </row>
    <row r="90" spans="3:15">
      <c r="C90" s="43"/>
      <c r="D90" s="50"/>
      <c r="E90" s="45"/>
      <c r="F90" s="49"/>
      <c r="G90" s="49"/>
      <c r="H90" s="49"/>
      <c r="I90" s="49"/>
      <c r="J90" s="49"/>
      <c r="K90" s="49"/>
      <c r="L90" s="49"/>
      <c r="M90" s="49"/>
      <c r="N90" s="49"/>
      <c r="O90" s="47"/>
    </row>
    <row r="91" spans="3:15">
      <c r="C91" s="43"/>
      <c r="D91" s="50"/>
      <c r="E91" s="45"/>
      <c r="F91" s="49"/>
      <c r="G91" s="49"/>
      <c r="H91" s="49"/>
      <c r="I91" s="49"/>
      <c r="J91" s="49"/>
      <c r="K91" s="49"/>
      <c r="L91" s="49"/>
      <c r="M91" s="49"/>
      <c r="N91" s="49"/>
      <c r="O91" s="47"/>
    </row>
    <row r="92" spans="3:15">
      <c r="C92" s="43"/>
      <c r="D92" s="50"/>
      <c r="E92" s="45"/>
      <c r="F92" s="49"/>
      <c r="G92" s="49"/>
      <c r="H92" s="49"/>
      <c r="I92" s="49"/>
      <c r="J92" s="49"/>
      <c r="K92" s="49"/>
      <c r="L92" s="49"/>
      <c r="M92" s="49"/>
      <c r="N92" s="49"/>
      <c r="O92" s="47"/>
    </row>
    <row r="93" spans="3:15">
      <c r="C93" s="43"/>
      <c r="D93" s="50"/>
      <c r="E93" s="45"/>
      <c r="F93" s="49"/>
      <c r="G93" s="49"/>
      <c r="H93" s="49"/>
      <c r="I93" s="49"/>
      <c r="J93" s="49"/>
      <c r="K93" s="49"/>
      <c r="L93" s="49"/>
      <c r="M93" s="49"/>
      <c r="N93" s="49"/>
      <c r="O93" s="47"/>
    </row>
    <row r="94" spans="3:15">
      <c r="C94" s="43"/>
      <c r="D94" s="50"/>
      <c r="E94" s="45"/>
      <c r="F94" s="49"/>
      <c r="G94" s="49"/>
      <c r="H94" s="49"/>
      <c r="I94" s="49"/>
      <c r="J94" s="49"/>
      <c r="K94" s="49"/>
      <c r="L94" s="49"/>
      <c r="M94" s="49"/>
      <c r="N94" s="49"/>
      <c r="O94" s="47"/>
    </row>
    <row r="95" spans="3:15">
      <c r="C95" s="43"/>
      <c r="D95" s="50"/>
      <c r="E95" s="45"/>
      <c r="F95" s="49"/>
      <c r="G95" s="49"/>
      <c r="H95" s="49"/>
      <c r="I95" s="49"/>
      <c r="J95" s="49"/>
      <c r="K95" s="49"/>
      <c r="L95" s="49"/>
      <c r="M95" s="49"/>
      <c r="N95" s="49"/>
      <c r="O95" s="47"/>
    </row>
    <row r="96" spans="3:15">
      <c r="C96" s="43"/>
      <c r="D96" s="50"/>
      <c r="E96" s="45"/>
      <c r="F96" s="49"/>
      <c r="G96" s="49"/>
      <c r="H96" s="49"/>
      <c r="I96" s="49"/>
      <c r="J96" s="49"/>
      <c r="K96" s="49"/>
      <c r="L96" s="49"/>
      <c r="M96" s="49"/>
      <c r="N96" s="49"/>
      <c r="O96" s="47"/>
    </row>
    <row r="97" spans="3:15">
      <c r="C97" s="43"/>
      <c r="D97" s="48"/>
      <c r="E97" s="45"/>
      <c r="F97" s="49"/>
      <c r="G97" s="49"/>
      <c r="H97" s="49"/>
      <c r="I97" s="49"/>
      <c r="J97" s="49"/>
      <c r="K97" s="49"/>
      <c r="L97" s="49"/>
      <c r="M97" s="49"/>
      <c r="N97" s="49"/>
      <c r="O97" s="47"/>
    </row>
    <row r="98" spans="3:15">
      <c r="C98" s="43"/>
      <c r="D98" s="48"/>
      <c r="E98" s="45"/>
      <c r="F98" s="49"/>
      <c r="G98" s="49"/>
      <c r="H98" s="49"/>
      <c r="I98" s="49"/>
      <c r="J98" s="49"/>
      <c r="K98" s="49"/>
      <c r="L98" s="49"/>
      <c r="M98" s="49"/>
      <c r="N98" s="49"/>
      <c r="O98" s="47"/>
    </row>
    <row r="99" spans="3:15">
      <c r="C99" s="43"/>
      <c r="D99" s="50"/>
      <c r="E99" s="45"/>
      <c r="F99" s="49"/>
      <c r="G99" s="49"/>
      <c r="H99" s="49"/>
      <c r="I99" s="49"/>
      <c r="J99" s="49"/>
      <c r="K99" s="49"/>
      <c r="L99" s="49"/>
      <c r="M99" s="49"/>
      <c r="N99" s="49"/>
      <c r="O99" s="47"/>
    </row>
    <row r="100" spans="3:15">
      <c r="C100" s="43"/>
      <c r="D100" s="50"/>
      <c r="E100" s="45"/>
      <c r="F100" s="49"/>
      <c r="G100" s="49"/>
      <c r="H100" s="49"/>
      <c r="I100" s="49"/>
      <c r="J100" s="49"/>
      <c r="K100" s="49"/>
      <c r="L100" s="49"/>
      <c r="M100" s="49"/>
      <c r="N100" s="49"/>
      <c r="O100" s="47"/>
    </row>
    <row r="101" spans="3:15">
      <c r="C101" s="43"/>
      <c r="D101" s="50"/>
      <c r="E101" s="45"/>
      <c r="F101" s="49"/>
      <c r="G101" s="49"/>
      <c r="H101" s="49"/>
      <c r="I101" s="49"/>
      <c r="J101" s="49"/>
      <c r="K101" s="49"/>
      <c r="L101" s="49"/>
      <c r="M101" s="49"/>
      <c r="N101" s="49"/>
      <c r="O101" s="47"/>
    </row>
    <row r="102" spans="3:15">
      <c r="C102" s="43"/>
      <c r="D102" s="50"/>
      <c r="E102" s="45"/>
      <c r="F102" s="49"/>
      <c r="G102" s="49"/>
      <c r="H102" s="49"/>
      <c r="I102" s="49"/>
      <c r="J102" s="49"/>
      <c r="K102" s="49"/>
      <c r="L102" s="49"/>
      <c r="M102" s="49"/>
      <c r="N102" s="49"/>
      <c r="O102" s="47"/>
    </row>
    <row r="103" spans="3:15">
      <c r="C103" s="43"/>
      <c r="D103" s="44"/>
      <c r="E103" s="45"/>
      <c r="F103" s="49"/>
      <c r="G103" s="49"/>
      <c r="H103" s="49"/>
      <c r="I103" s="49"/>
      <c r="J103" s="49"/>
      <c r="K103" s="49"/>
      <c r="L103" s="49"/>
      <c r="M103" s="49"/>
      <c r="N103" s="49"/>
      <c r="O103" s="47"/>
    </row>
    <row r="104" spans="3:15">
      <c r="C104" s="43"/>
      <c r="D104" s="50"/>
      <c r="E104" s="45"/>
      <c r="F104" s="49"/>
      <c r="G104" s="49"/>
      <c r="H104" s="49"/>
      <c r="I104" s="49"/>
      <c r="J104" s="49"/>
      <c r="K104" s="49"/>
      <c r="L104" s="49"/>
      <c r="M104" s="49"/>
      <c r="N104" s="49"/>
      <c r="O104" s="47"/>
    </row>
    <row r="105" spans="3:15">
      <c r="C105" s="43"/>
      <c r="D105" s="50"/>
      <c r="E105" s="45"/>
      <c r="F105" s="49"/>
      <c r="G105" s="49"/>
      <c r="H105" s="49"/>
      <c r="I105" s="49"/>
      <c r="J105" s="49"/>
      <c r="K105" s="49"/>
      <c r="L105" s="49"/>
      <c r="M105" s="49"/>
      <c r="N105" s="49"/>
      <c r="O105" s="47"/>
    </row>
    <row r="106" spans="3:15">
      <c r="C106" s="43"/>
      <c r="D106" s="51"/>
      <c r="E106" s="45"/>
      <c r="F106" s="49"/>
      <c r="G106" s="49"/>
      <c r="H106" s="49"/>
      <c r="I106" s="49"/>
      <c r="J106" s="49"/>
      <c r="K106" s="49"/>
      <c r="L106" s="49"/>
      <c r="M106" s="49"/>
      <c r="N106" s="49"/>
      <c r="O106" s="47"/>
    </row>
    <row r="107" spans="3:15">
      <c r="C107" s="43"/>
      <c r="D107" s="50"/>
      <c r="E107" s="45"/>
      <c r="F107" s="49"/>
      <c r="G107" s="49"/>
      <c r="H107" s="49"/>
      <c r="I107" s="49"/>
      <c r="J107" s="49"/>
      <c r="K107" s="49"/>
      <c r="L107" s="49"/>
      <c r="M107" s="49"/>
      <c r="N107" s="49"/>
      <c r="O107" s="47"/>
    </row>
    <row r="108" spans="3:15">
      <c r="C108" s="43"/>
      <c r="D108" s="50"/>
      <c r="E108" s="45"/>
      <c r="F108" s="49"/>
      <c r="G108" s="49"/>
      <c r="H108" s="49"/>
      <c r="I108" s="49"/>
      <c r="J108" s="49"/>
      <c r="K108" s="49"/>
      <c r="L108" s="49"/>
      <c r="M108" s="49"/>
      <c r="N108" s="49"/>
      <c r="O108" s="47"/>
    </row>
    <row r="109" spans="3:15">
      <c r="C109" s="43"/>
      <c r="D109" s="50"/>
      <c r="E109" s="45"/>
      <c r="F109" s="49"/>
      <c r="G109" s="49"/>
      <c r="H109" s="49"/>
      <c r="I109" s="49"/>
      <c r="J109" s="49"/>
      <c r="K109" s="49"/>
      <c r="L109" s="49"/>
      <c r="M109" s="49"/>
      <c r="N109" s="49"/>
      <c r="O109" s="47"/>
    </row>
    <row r="110" spans="3:15">
      <c r="C110" s="43"/>
      <c r="D110" s="50"/>
      <c r="E110" s="45"/>
      <c r="F110" s="49"/>
      <c r="G110" s="49"/>
      <c r="H110" s="49"/>
      <c r="I110" s="49"/>
      <c r="J110" s="49"/>
      <c r="K110" s="49"/>
      <c r="L110" s="49"/>
      <c r="M110" s="49"/>
      <c r="N110" s="49"/>
      <c r="O110" s="47"/>
    </row>
    <row r="111" spans="3:15">
      <c r="C111" s="43"/>
      <c r="D111" s="50"/>
      <c r="E111" s="45"/>
      <c r="F111" s="49"/>
      <c r="G111" s="49"/>
      <c r="H111" s="49"/>
      <c r="I111" s="49"/>
      <c r="J111" s="49"/>
      <c r="K111" s="49"/>
      <c r="L111" s="49"/>
      <c r="M111" s="49"/>
      <c r="N111" s="49"/>
      <c r="O111" s="47"/>
    </row>
    <row r="112" spans="3:15">
      <c r="C112" s="43"/>
      <c r="D112" s="50"/>
      <c r="E112" s="45"/>
      <c r="F112" s="49"/>
      <c r="G112" s="49"/>
      <c r="H112" s="49"/>
      <c r="I112" s="49"/>
      <c r="J112" s="49"/>
      <c r="K112" s="49"/>
      <c r="L112" s="49"/>
      <c r="M112" s="49"/>
      <c r="N112" s="49"/>
      <c r="O112" s="47"/>
    </row>
    <row r="113" spans="3:15">
      <c r="C113" s="43"/>
      <c r="D113" s="50"/>
      <c r="E113" s="45"/>
      <c r="F113" s="49"/>
      <c r="G113" s="49"/>
      <c r="H113" s="49"/>
      <c r="I113" s="49"/>
      <c r="J113" s="49"/>
      <c r="K113" s="49"/>
      <c r="L113" s="49"/>
      <c r="M113" s="49"/>
      <c r="N113" s="49"/>
      <c r="O113" s="47"/>
    </row>
    <row r="114" spans="3:15">
      <c r="C114" s="43"/>
      <c r="D114" s="50"/>
      <c r="E114" s="45"/>
      <c r="F114" s="49"/>
      <c r="G114" s="49"/>
      <c r="H114" s="49"/>
      <c r="I114" s="49"/>
      <c r="J114" s="49"/>
      <c r="K114" s="49"/>
      <c r="L114" s="49"/>
      <c r="M114" s="49"/>
      <c r="N114" s="49"/>
      <c r="O114" s="47"/>
    </row>
    <row r="115" spans="3:15">
      <c r="C115" s="43"/>
      <c r="D115" s="50"/>
      <c r="E115" s="45"/>
      <c r="F115" s="49"/>
      <c r="G115" s="49"/>
      <c r="H115" s="49"/>
      <c r="I115" s="49"/>
      <c r="J115" s="49"/>
      <c r="K115" s="49"/>
      <c r="L115" s="49"/>
      <c r="M115" s="49"/>
      <c r="N115" s="49"/>
      <c r="O115" s="47"/>
    </row>
    <row r="116" spans="3:15">
      <c r="C116" s="43"/>
      <c r="D116" s="50"/>
      <c r="E116" s="45"/>
      <c r="F116" s="49"/>
      <c r="G116" s="49"/>
      <c r="H116" s="49"/>
      <c r="I116" s="49"/>
      <c r="J116" s="49"/>
      <c r="K116" s="49"/>
      <c r="L116" s="49"/>
      <c r="M116" s="49"/>
      <c r="N116" s="49"/>
      <c r="O116" s="47"/>
    </row>
    <row r="117" spans="3:15">
      <c r="C117" s="43"/>
      <c r="D117" s="44"/>
      <c r="E117" s="45"/>
      <c r="F117" s="49"/>
      <c r="G117" s="49"/>
      <c r="H117" s="49"/>
      <c r="I117" s="49"/>
      <c r="J117" s="49"/>
      <c r="K117" s="49"/>
      <c r="L117" s="49"/>
      <c r="M117" s="49"/>
      <c r="N117" s="49"/>
      <c r="O117" s="47"/>
    </row>
    <row r="118" spans="3:15">
      <c r="C118" s="43"/>
      <c r="D118" s="52"/>
      <c r="E118" s="45"/>
      <c r="F118" s="49"/>
      <c r="G118" s="49"/>
      <c r="H118" s="49"/>
      <c r="I118" s="49"/>
      <c r="J118" s="49"/>
      <c r="K118" s="49"/>
      <c r="L118" s="49"/>
      <c r="M118" s="49"/>
      <c r="N118" s="49"/>
      <c r="O118" s="47"/>
    </row>
    <row r="119" spans="3:15">
      <c r="C119" s="43"/>
      <c r="D119" s="53"/>
      <c r="E119" s="45"/>
      <c r="F119" s="49"/>
      <c r="G119" s="49"/>
      <c r="H119" s="49"/>
      <c r="I119" s="49"/>
      <c r="J119" s="49"/>
      <c r="K119" s="49"/>
      <c r="L119" s="49"/>
      <c r="M119" s="49"/>
      <c r="N119" s="49"/>
      <c r="O119" s="47"/>
    </row>
    <row r="120" spans="3:15"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</sheetData>
  <mergeCells count="13">
    <mergeCell ref="K1:M1"/>
    <mergeCell ref="H6:M6"/>
    <mergeCell ref="G7:G9"/>
    <mergeCell ref="B2:M2"/>
    <mergeCell ref="B4:M4"/>
    <mergeCell ref="H7:I7"/>
    <mergeCell ref="J7:K7"/>
    <mergeCell ref="L7:M7"/>
    <mergeCell ref="B6:B9"/>
    <mergeCell ref="C6:C9"/>
    <mergeCell ref="D6:D9"/>
    <mergeCell ref="E7:E9"/>
    <mergeCell ref="F7:F9"/>
  </mergeCells>
  <pageMargins left="0.19685039370078741" right="0.19685039370078741" top="0.39370078740157483" bottom="0.19685039370078741" header="0" footer="0"/>
  <pageSetup paperSize="9" scale="6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5:V16"/>
  <sheetViews>
    <sheetView topLeftCell="B1" workbookViewId="0">
      <selection activeCell="E10" sqref="E10:V13"/>
    </sheetView>
  </sheetViews>
  <sheetFormatPr defaultRowHeight="12.75"/>
  <cols>
    <col min="2" max="2" width="13.5703125" customWidth="1"/>
    <col min="3" max="3" width="12.42578125" customWidth="1"/>
    <col min="5" max="5" width="15.140625" bestFit="1" customWidth="1"/>
  </cols>
  <sheetData>
    <row r="5" spans="2:22" ht="18.75">
      <c r="B5" s="3">
        <v>147.84</v>
      </c>
      <c r="C5" s="3">
        <v>237.61</v>
      </c>
      <c r="D5" s="4">
        <v>50.5</v>
      </c>
      <c r="E5" s="3">
        <v>60</v>
      </c>
      <c r="F5" s="3">
        <v>60</v>
      </c>
      <c r="G5" s="3">
        <v>60</v>
      </c>
      <c r="H5" s="3">
        <v>70</v>
      </c>
      <c r="I5" s="3">
        <v>70</v>
      </c>
      <c r="J5" s="3">
        <v>70</v>
      </c>
      <c r="K5" s="3">
        <v>90</v>
      </c>
      <c r="L5" s="3">
        <v>90</v>
      </c>
      <c r="M5" s="3">
        <v>90</v>
      </c>
      <c r="N5" s="3">
        <v>90</v>
      </c>
      <c r="O5" s="3">
        <v>90</v>
      </c>
      <c r="P5" s="3">
        <v>90</v>
      </c>
      <c r="Q5" s="3">
        <v>90</v>
      </c>
      <c r="R5" s="3">
        <v>90</v>
      </c>
      <c r="S5" s="3">
        <v>90</v>
      </c>
      <c r="T5" s="3">
        <v>90</v>
      </c>
      <c r="U5" s="3">
        <v>90</v>
      </c>
      <c r="V5" s="3">
        <v>90</v>
      </c>
    </row>
    <row r="6" spans="2:22" ht="18.75">
      <c r="B6" s="3">
        <v>7893.15</v>
      </c>
      <c r="C6" s="3">
        <v>6704.43</v>
      </c>
      <c r="D6" s="4">
        <v>449.5</v>
      </c>
      <c r="E6" s="3">
        <v>200</v>
      </c>
      <c r="F6" s="3">
        <v>200</v>
      </c>
      <c r="G6" s="3">
        <v>200</v>
      </c>
      <c r="H6" s="3">
        <v>213</v>
      </c>
      <c r="I6" s="3">
        <v>213</v>
      </c>
      <c r="J6" s="3">
        <v>213</v>
      </c>
      <c r="K6" s="3">
        <v>230</v>
      </c>
      <c r="L6" s="3">
        <v>230</v>
      </c>
      <c r="M6" s="3">
        <v>230</v>
      </c>
      <c r="N6" s="3">
        <v>230</v>
      </c>
      <c r="O6" s="3">
        <v>230</v>
      </c>
      <c r="P6" s="3">
        <v>230</v>
      </c>
      <c r="Q6" s="3">
        <v>230</v>
      </c>
      <c r="R6" s="3">
        <v>230</v>
      </c>
      <c r="S6" s="3">
        <v>230</v>
      </c>
      <c r="T6" s="3">
        <v>230</v>
      </c>
      <c r="U6" s="3">
        <v>230</v>
      </c>
      <c r="V6" s="3">
        <v>230</v>
      </c>
    </row>
    <row r="7" spans="2:22"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2"/>
      <c r="O7" s="1"/>
      <c r="P7" s="1"/>
      <c r="Q7" s="1"/>
      <c r="R7" s="1"/>
      <c r="S7" s="1"/>
      <c r="T7" s="1"/>
      <c r="U7" s="1"/>
      <c r="V7" s="1"/>
    </row>
    <row r="8" spans="2:22"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2"/>
      <c r="O8" s="1"/>
      <c r="P8" s="1"/>
      <c r="Q8" s="1"/>
      <c r="R8" s="1"/>
      <c r="S8" s="1"/>
      <c r="T8" s="1"/>
      <c r="U8" s="1"/>
      <c r="V8" s="1"/>
    </row>
    <row r="9" spans="2:22">
      <c r="B9" s="2"/>
      <c r="C9" s="2"/>
      <c r="D9" s="2"/>
      <c r="E9" s="2"/>
      <c r="F9" s="1"/>
      <c r="G9" s="1"/>
      <c r="H9" s="1"/>
      <c r="I9" s="1"/>
      <c r="J9" s="1"/>
      <c r="K9" s="1"/>
      <c r="L9" s="1"/>
      <c r="M9" s="1"/>
      <c r="N9" s="2"/>
      <c r="O9" s="1"/>
      <c r="P9" s="1"/>
      <c r="Q9" s="1"/>
      <c r="R9" s="1"/>
      <c r="S9" s="1"/>
      <c r="T9" s="1"/>
      <c r="U9" s="1"/>
      <c r="V9" s="1"/>
    </row>
    <row r="10" spans="2:22" ht="18.75">
      <c r="B10" s="3">
        <v>7527.89</v>
      </c>
      <c r="C10" s="3">
        <v>5000.49</v>
      </c>
      <c r="D10" s="3">
        <v>468</v>
      </c>
      <c r="E10" s="3">
        <f t="shared" ref="E10:V10" si="0">E6*E14/100</f>
        <v>187.2</v>
      </c>
      <c r="F10" s="3">
        <f t="shared" si="0"/>
        <v>187.2</v>
      </c>
      <c r="G10" s="3">
        <f t="shared" si="0"/>
        <v>187.2</v>
      </c>
      <c r="H10" s="3">
        <f t="shared" si="0"/>
        <v>199.36799999999999</v>
      </c>
      <c r="I10" s="3">
        <f t="shared" si="0"/>
        <v>199.36799999999999</v>
      </c>
      <c r="J10" s="3">
        <f t="shared" si="0"/>
        <v>199.36799999999999</v>
      </c>
      <c r="K10" s="3">
        <f t="shared" si="0"/>
        <v>215.28</v>
      </c>
      <c r="L10" s="3">
        <f t="shared" si="0"/>
        <v>215.28</v>
      </c>
      <c r="M10" s="3">
        <f t="shared" si="0"/>
        <v>215.28</v>
      </c>
      <c r="N10" s="3">
        <f t="shared" si="0"/>
        <v>215.28</v>
      </c>
      <c r="O10" s="3">
        <f t="shared" si="0"/>
        <v>215.28</v>
      </c>
      <c r="P10" s="3">
        <f t="shared" si="0"/>
        <v>215.28</v>
      </c>
      <c r="Q10" s="3">
        <f t="shared" si="0"/>
        <v>215.28</v>
      </c>
      <c r="R10" s="3">
        <f t="shared" si="0"/>
        <v>215.28</v>
      </c>
      <c r="S10" s="3">
        <f t="shared" si="0"/>
        <v>215.28</v>
      </c>
      <c r="T10" s="3">
        <f t="shared" si="0"/>
        <v>215.28</v>
      </c>
      <c r="U10" s="3">
        <f t="shared" si="0"/>
        <v>215.28</v>
      </c>
      <c r="V10" s="3">
        <f t="shared" si="0"/>
        <v>215.28</v>
      </c>
    </row>
    <row r="11" spans="2:22" ht="18.75">
      <c r="B11" s="3">
        <v>7428.84</v>
      </c>
      <c r="C11" s="3">
        <v>4778.6899999999996</v>
      </c>
      <c r="D11" s="3">
        <v>447.4</v>
      </c>
      <c r="E11" s="3">
        <f t="shared" ref="E11:V11" si="1">E10*E15/100</f>
        <v>178.96319999999997</v>
      </c>
      <c r="F11" s="3">
        <f t="shared" si="1"/>
        <v>178.96319999999997</v>
      </c>
      <c r="G11" s="3">
        <f t="shared" si="1"/>
        <v>178.96319999999997</v>
      </c>
      <c r="H11" s="3">
        <f t="shared" si="1"/>
        <v>190.59580800000001</v>
      </c>
      <c r="I11" s="3">
        <f t="shared" si="1"/>
        <v>190.59580800000001</v>
      </c>
      <c r="J11" s="3">
        <f t="shared" si="1"/>
        <v>190.59580800000001</v>
      </c>
      <c r="K11" s="3">
        <f t="shared" si="1"/>
        <v>205.80768</v>
      </c>
      <c r="L11" s="3">
        <f t="shared" si="1"/>
        <v>205.80768</v>
      </c>
      <c r="M11" s="3">
        <f t="shared" si="1"/>
        <v>205.80768</v>
      </c>
      <c r="N11" s="3">
        <f t="shared" si="1"/>
        <v>205.80768</v>
      </c>
      <c r="O11" s="3">
        <f t="shared" si="1"/>
        <v>205.80768</v>
      </c>
      <c r="P11" s="3">
        <f t="shared" si="1"/>
        <v>205.80768</v>
      </c>
      <c r="Q11" s="3">
        <f t="shared" si="1"/>
        <v>205.80768</v>
      </c>
      <c r="R11" s="3">
        <f t="shared" si="1"/>
        <v>205.80768</v>
      </c>
      <c r="S11" s="3">
        <f t="shared" si="1"/>
        <v>205.80768</v>
      </c>
      <c r="T11" s="3">
        <f t="shared" si="1"/>
        <v>205.80768</v>
      </c>
      <c r="U11" s="3">
        <f t="shared" si="1"/>
        <v>205.80768</v>
      </c>
      <c r="V11" s="3">
        <f t="shared" si="1"/>
        <v>205.80768</v>
      </c>
    </row>
    <row r="12" spans="2:22" ht="18.75">
      <c r="B12" s="3">
        <v>93.8</v>
      </c>
      <c r="C12" s="3">
        <v>218.4</v>
      </c>
      <c r="D12" s="3">
        <v>20.399999999999999</v>
      </c>
      <c r="E12" s="3">
        <f t="shared" ref="E12:V12" si="2">E10*E16/100</f>
        <v>8.1432000000000002</v>
      </c>
      <c r="F12" s="3">
        <f t="shared" si="2"/>
        <v>8.1432000000000002</v>
      </c>
      <c r="G12" s="3">
        <f t="shared" si="2"/>
        <v>8.1432000000000002</v>
      </c>
      <c r="H12" s="3">
        <f t="shared" si="2"/>
        <v>8.6725079999999988</v>
      </c>
      <c r="I12" s="3">
        <f t="shared" si="2"/>
        <v>8.6725079999999988</v>
      </c>
      <c r="J12" s="3">
        <f t="shared" si="2"/>
        <v>8.6725079999999988</v>
      </c>
      <c r="K12" s="3">
        <f t="shared" si="2"/>
        <v>9.3646799999999999</v>
      </c>
      <c r="L12" s="3">
        <f t="shared" si="2"/>
        <v>9.3646799999999999</v>
      </c>
      <c r="M12" s="3">
        <f t="shared" si="2"/>
        <v>9.3646799999999999</v>
      </c>
      <c r="N12" s="3">
        <f t="shared" si="2"/>
        <v>9.3646799999999999</v>
      </c>
      <c r="O12" s="3">
        <f t="shared" si="2"/>
        <v>9.3646799999999999</v>
      </c>
      <c r="P12" s="3">
        <f t="shared" si="2"/>
        <v>9.3646799999999999</v>
      </c>
      <c r="Q12" s="3">
        <f t="shared" si="2"/>
        <v>9.3646799999999999</v>
      </c>
      <c r="R12" s="3">
        <f t="shared" si="2"/>
        <v>9.3646799999999999</v>
      </c>
      <c r="S12" s="3">
        <f t="shared" si="2"/>
        <v>9.3646799999999999</v>
      </c>
      <c r="T12" s="3">
        <f t="shared" si="2"/>
        <v>9.3646799999999999</v>
      </c>
      <c r="U12" s="3">
        <f t="shared" si="2"/>
        <v>9.3646799999999999</v>
      </c>
      <c r="V12" s="3">
        <f t="shared" si="2"/>
        <v>9.3646799999999999</v>
      </c>
    </row>
    <row r="13" spans="2:22" ht="18.75">
      <c r="B13" s="3">
        <v>5.25</v>
      </c>
      <c r="C13" s="3">
        <v>3.39</v>
      </c>
      <c r="D13" s="3">
        <v>0.2</v>
      </c>
      <c r="E13" s="3">
        <f t="shared" ref="E13:V13" si="3">E10-E11-E12</f>
        <v>9.3600000000016337E-2</v>
      </c>
      <c r="F13" s="3">
        <f t="shared" si="3"/>
        <v>9.3600000000016337E-2</v>
      </c>
      <c r="G13" s="3">
        <f t="shared" si="3"/>
        <v>9.3600000000016337E-2</v>
      </c>
      <c r="H13" s="3">
        <f t="shared" si="3"/>
        <v>9.9683999999991002E-2</v>
      </c>
      <c r="I13" s="3">
        <f t="shared" si="3"/>
        <v>9.9683999999991002E-2</v>
      </c>
      <c r="J13" s="3">
        <f t="shared" si="3"/>
        <v>9.9683999999991002E-2</v>
      </c>
      <c r="K13" s="3">
        <f t="shared" si="3"/>
        <v>0.10763999999999641</v>
      </c>
      <c r="L13" s="3">
        <f t="shared" si="3"/>
        <v>0.10763999999999641</v>
      </c>
      <c r="M13" s="3">
        <f t="shared" si="3"/>
        <v>0.10763999999999641</v>
      </c>
      <c r="N13" s="3">
        <f t="shared" si="3"/>
        <v>0.10763999999999641</v>
      </c>
      <c r="O13" s="3">
        <f t="shared" si="3"/>
        <v>0.10763999999999641</v>
      </c>
      <c r="P13" s="3">
        <f t="shared" si="3"/>
        <v>0.10763999999999641</v>
      </c>
      <c r="Q13" s="3">
        <f t="shared" si="3"/>
        <v>0.10763999999999641</v>
      </c>
      <c r="R13" s="3">
        <f t="shared" si="3"/>
        <v>0.10763999999999641</v>
      </c>
      <c r="S13" s="3">
        <f t="shared" si="3"/>
        <v>0.10763999999999641</v>
      </c>
      <c r="T13" s="3">
        <f t="shared" si="3"/>
        <v>0.10763999999999641</v>
      </c>
      <c r="U13" s="3">
        <f t="shared" si="3"/>
        <v>0.10763999999999641</v>
      </c>
      <c r="V13" s="3">
        <f t="shared" si="3"/>
        <v>0.10763999999999641</v>
      </c>
    </row>
    <row r="14" spans="2:22">
      <c r="E14">
        <v>93.6</v>
      </c>
      <c r="F14">
        <v>93.6</v>
      </c>
      <c r="G14">
        <v>93.6</v>
      </c>
      <c r="H14">
        <v>93.6</v>
      </c>
      <c r="I14">
        <v>93.6</v>
      </c>
      <c r="J14">
        <v>93.6</v>
      </c>
      <c r="K14">
        <v>93.6</v>
      </c>
      <c r="L14">
        <v>93.6</v>
      </c>
      <c r="M14">
        <v>93.6</v>
      </c>
      <c r="N14">
        <v>93.6</v>
      </c>
      <c r="O14">
        <v>93.6</v>
      </c>
      <c r="P14">
        <v>93.6</v>
      </c>
      <c r="Q14">
        <v>93.6</v>
      </c>
      <c r="R14">
        <v>93.6</v>
      </c>
      <c r="S14">
        <v>93.6</v>
      </c>
      <c r="T14">
        <v>93.6</v>
      </c>
      <c r="U14">
        <v>93.6</v>
      </c>
      <c r="V14">
        <v>93.6</v>
      </c>
    </row>
    <row r="15" spans="2:22">
      <c r="E15">
        <v>95.6</v>
      </c>
      <c r="F15">
        <v>95.6</v>
      </c>
      <c r="G15">
        <v>95.6</v>
      </c>
      <c r="H15">
        <v>95.6</v>
      </c>
      <c r="I15">
        <v>95.6</v>
      </c>
      <c r="J15">
        <v>95.6</v>
      </c>
      <c r="K15">
        <v>95.6</v>
      </c>
      <c r="L15">
        <v>95.6</v>
      </c>
      <c r="M15">
        <v>95.6</v>
      </c>
      <c r="N15">
        <v>95.6</v>
      </c>
      <c r="O15">
        <v>95.6</v>
      </c>
      <c r="P15">
        <v>95.6</v>
      </c>
      <c r="Q15">
        <v>95.6</v>
      </c>
      <c r="R15">
        <v>95.6</v>
      </c>
      <c r="S15">
        <v>95.6</v>
      </c>
      <c r="T15">
        <v>95.6</v>
      </c>
      <c r="U15">
        <v>95.6</v>
      </c>
      <c r="V15">
        <v>95.6</v>
      </c>
    </row>
    <row r="16" spans="2:22">
      <c r="E16">
        <v>4.3499999999999996</v>
      </c>
      <c r="F16">
        <v>4.3499999999999996</v>
      </c>
      <c r="G16">
        <v>4.3499999999999996</v>
      </c>
      <c r="H16">
        <v>4.3499999999999996</v>
      </c>
      <c r="I16">
        <v>4.3499999999999996</v>
      </c>
      <c r="J16">
        <v>4.3499999999999996</v>
      </c>
      <c r="K16">
        <v>4.3499999999999996</v>
      </c>
      <c r="L16">
        <v>4.3499999999999996</v>
      </c>
      <c r="M16">
        <v>4.3499999999999996</v>
      </c>
      <c r="N16">
        <v>4.3499999999999996</v>
      </c>
      <c r="O16">
        <v>4.3499999999999996</v>
      </c>
      <c r="P16">
        <v>4.3499999999999996</v>
      </c>
      <c r="Q16">
        <v>4.3499999999999996</v>
      </c>
      <c r="R16">
        <v>4.3499999999999996</v>
      </c>
      <c r="S16">
        <v>4.3499999999999996</v>
      </c>
      <c r="T16">
        <v>4.3499999999999996</v>
      </c>
      <c r="U16">
        <v>4.3499999999999996</v>
      </c>
      <c r="V16">
        <v>4.3499999999999996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2п new</vt:lpstr>
      <vt:lpstr>Лист1</vt:lpstr>
      <vt:lpstr>'форма 2п new'!Заголовки_для_печати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админ</cp:lastModifiedBy>
  <cp:lastPrinted>2024-11-05T08:37:45Z</cp:lastPrinted>
  <dcterms:created xsi:type="dcterms:W3CDTF">2013-05-25T16:45:04Z</dcterms:created>
  <dcterms:modified xsi:type="dcterms:W3CDTF">2024-11-05T14:18:54Z</dcterms:modified>
</cp:coreProperties>
</file>